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franc\OneDrive\Private Equity Bro\Internal\06 Products\07 Model Samples\Merger\"/>
    </mc:Choice>
  </mc:AlternateContent>
  <xr:revisionPtr revIDLastSave="0" documentId="13_ncr:1_{B13D73A6-B567-49EF-8E7F-E14F5553EE12}" xr6:coauthVersionLast="47" xr6:coauthVersionMax="47" xr10:uidLastSave="{00000000-0000-0000-0000-000000000000}"/>
  <bookViews>
    <workbookView xWindow="-120" yWindow="-120" windowWidth="20730" windowHeight="11760" tabRatio="826" xr2:uid="{C401931A-8046-4CDF-9184-883A9B5FF8AA}"/>
    <workbookView visibility="hidden" xWindow="-120" yWindow="-120" windowWidth="20730" windowHeight="11760" firstSheet="1" activeTab="1" xr2:uid="{CDDB1A6A-9344-45BF-94ED-7887E709F2F5}"/>
  </bookViews>
  <sheets>
    <sheet name="Please_Read" sheetId="34" r:id="rId1"/>
    <sheet name="Dashboard" sheetId="4" r:id="rId2"/>
    <sheet name="Scenarios" sheetId="17" r:id="rId3"/>
    <sheet name="Inputs_Target" sheetId="18" r:id="rId4"/>
    <sheet name="Inputs_Acquirer" sheetId="7" r:id="rId5"/>
    <sheet name="Inputs_NewCo" sheetId="27" r:id="rId6"/>
    <sheet name="Historicals" sheetId="19" r:id="rId7"/>
    <sheet name="Calc_Target" sheetId="20" r:id="rId8"/>
    <sheet name="Calc_Acquirer" sheetId="3" r:id="rId9"/>
    <sheet name="Calc_NewCo" sheetId="26" state="hidden" r:id="rId10"/>
    <sheet name="DCF_Target" sheetId="21" r:id="rId11"/>
    <sheet name="FS_Target" sheetId="25" state="hidden" r:id="rId12"/>
    <sheet name="FS_Acquirer" sheetId="15" state="hidden" r:id="rId13"/>
  </sheets>
  <definedNames>
    <definedName name="AC">Scenarios!$C$42</definedName>
    <definedName name="ACC">Scenarios!$C$42</definedName>
    <definedName name="BC">Scenarios!$C$41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1" i="25" l="1"/>
  <c r="D60" i="25"/>
  <c r="D55" i="25"/>
  <c r="D45" i="25"/>
  <c r="D27" i="25"/>
  <c r="D26" i="25"/>
  <c r="D44" i="25"/>
  <c r="D22" i="25"/>
  <c r="D41" i="25"/>
  <c r="B85" i="26"/>
  <c r="W107" i="26"/>
  <c r="V107" i="26"/>
  <c r="U107" i="26"/>
  <c r="T107" i="26"/>
  <c r="S107" i="26"/>
  <c r="R107" i="26"/>
  <c r="Q107" i="26"/>
  <c r="P107" i="26"/>
  <c r="O107" i="26"/>
  <c r="N107" i="26"/>
  <c r="M107" i="26"/>
  <c r="L107" i="26"/>
  <c r="K107" i="26"/>
  <c r="D107" i="26"/>
  <c r="C107" i="26"/>
  <c r="B107" i="26"/>
  <c r="B114" i="26" s="1"/>
  <c r="W106" i="26"/>
  <c r="V106" i="26"/>
  <c r="U106" i="26"/>
  <c r="T106" i="26"/>
  <c r="S106" i="26"/>
  <c r="R106" i="26"/>
  <c r="Q106" i="26"/>
  <c r="P106" i="26"/>
  <c r="O106" i="26"/>
  <c r="N106" i="26"/>
  <c r="M106" i="26"/>
  <c r="L106" i="26"/>
  <c r="K106" i="26"/>
  <c r="D106" i="26"/>
  <c r="C106" i="26"/>
  <c r="B106" i="26"/>
  <c r="B113" i="26" s="1"/>
  <c r="W105" i="26"/>
  <c r="V105" i="26"/>
  <c r="U105" i="26"/>
  <c r="T105" i="26"/>
  <c r="S105" i="26"/>
  <c r="R105" i="26"/>
  <c r="Q105" i="26"/>
  <c r="P105" i="26"/>
  <c r="O105" i="26"/>
  <c r="N105" i="26"/>
  <c r="M105" i="26"/>
  <c r="L105" i="26"/>
  <c r="K105" i="26"/>
  <c r="D105" i="26"/>
  <c r="C105" i="26"/>
  <c r="B105" i="26"/>
  <c r="B112" i="26" s="1"/>
  <c r="W104" i="26"/>
  <c r="V104" i="26"/>
  <c r="U104" i="26"/>
  <c r="T104" i="26"/>
  <c r="S104" i="26"/>
  <c r="R104" i="26"/>
  <c r="Q104" i="26"/>
  <c r="P104" i="26"/>
  <c r="O104" i="26"/>
  <c r="N104" i="26"/>
  <c r="M104" i="26"/>
  <c r="L104" i="26"/>
  <c r="K104" i="26"/>
  <c r="D104" i="26"/>
  <c r="C104" i="26"/>
  <c r="B104" i="26"/>
  <c r="B111" i="26" s="1"/>
  <c r="W103" i="26"/>
  <c r="V103" i="26"/>
  <c r="U103" i="26"/>
  <c r="T103" i="26"/>
  <c r="S103" i="26"/>
  <c r="R103" i="26"/>
  <c r="Q103" i="26"/>
  <c r="P103" i="26"/>
  <c r="O103" i="26"/>
  <c r="N103" i="26"/>
  <c r="M103" i="26"/>
  <c r="L103" i="26"/>
  <c r="K103" i="26"/>
  <c r="D103" i="26"/>
  <c r="C103" i="26"/>
  <c r="B103" i="26"/>
  <c r="B110" i="26" s="1"/>
  <c r="W102" i="26"/>
  <c r="V102" i="26"/>
  <c r="U102" i="26"/>
  <c r="T102" i="26"/>
  <c r="S102" i="26"/>
  <c r="R102" i="26"/>
  <c r="Q102" i="26"/>
  <c r="P102" i="26"/>
  <c r="O102" i="26"/>
  <c r="N102" i="26"/>
  <c r="M102" i="26"/>
  <c r="L102" i="26"/>
  <c r="K102" i="26"/>
  <c r="D102" i="26"/>
  <c r="C102" i="26"/>
  <c r="B102" i="26"/>
  <c r="B109" i="26" s="1"/>
  <c r="D93" i="26"/>
  <c r="D92" i="26"/>
  <c r="D91" i="26"/>
  <c r="D90" i="26"/>
  <c r="D89" i="26"/>
  <c r="D88" i="26"/>
  <c r="D87" i="26"/>
  <c r="B84" i="26"/>
  <c r="B83" i="26"/>
  <c r="B82" i="26"/>
  <c r="B81" i="26"/>
  <c r="B80" i="26"/>
  <c r="B79" i="26"/>
  <c r="D74" i="26"/>
  <c r="B74" i="26"/>
  <c r="D41" i="26"/>
  <c r="B41" i="26"/>
  <c r="D40" i="26"/>
  <c r="B40" i="26"/>
  <c r="D58" i="26"/>
  <c r="D59" i="26" s="1"/>
  <c r="B58" i="26"/>
  <c r="D57" i="26"/>
  <c r="B57" i="26"/>
  <c r="D65" i="26"/>
  <c r="B65" i="26"/>
  <c r="D64" i="26"/>
  <c r="B64" i="26"/>
  <c r="D54" i="26"/>
  <c r="B54" i="26"/>
  <c r="D53" i="26"/>
  <c r="B53" i="26"/>
  <c r="D37" i="26"/>
  <c r="C37" i="26"/>
  <c r="B37" i="26"/>
  <c r="D73" i="26"/>
  <c r="B73" i="26"/>
  <c r="D50" i="26"/>
  <c r="B50" i="26"/>
  <c r="D49" i="26"/>
  <c r="B49" i="26"/>
  <c r="D30" i="26"/>
  <c r="C30" i="26"/>
  <c r="C33" i="26" s="1"/>
  <c r="B30" i="26"/>
  <c r="B33" i="26" s="1"/>
  <c r="D29" i="26"/>
  <c r="C29" i="26"/>
  <c r="B29" i="26"/>
  <c r="D27" i="26"/>
  <c r="D46" i="26" s="1"/>
  <c r="D47" i="26" s="1"/>
  <c r="B27" i="26"/>
  <c r="B46" i="26" s="1"/>
  <c r="C27" i="26"/>
  <c r="C46" i="26" s="1"/>
  <c r="D21" i="26"/>
  <c r="C21" i="26"/>
  <c r="B21" i="26"/>
  <c r="B23" i="26" s="1"/>
  <c r="D8" i="26"/>
  <c r="C8" i="26"/>
  <c r="B8" i="26"/>
  <c r="C54" i="26"/>
  <c r="C58" i="26"/>
  <c r="D45" i="26"/>
  <c r="B45" i="26"/>
  <c r="D70" i="26"/>
  <c r="D71" i="26" s="1"/>
  <c r="D69" i="26"/>
  <c r="W14" i="26"/>
  <c r="V14" i="26"/>
  <c r="U14" i="26"/>
  <c r="T14" i="26"/>
  <c r="S14" i="26"/>
  <c r="R14" i="26"/>
  <c r="Q14" i="26"/>
  <c r="P14" i="26"/>
  <c r="O14" i="26"/>
  <c r="N14" i="26"/>
  <c r="M14" i="26"/>
  <c r="L14" i="26"/>
  <c r="K14" i="26"/>
  <c r="D14" i="26"/>
  <c r="B14" i="26"/>
  <c r="D22" i="26"/>
  <c r="D23" i="26" s="1"/>
  <c r="D16" i="26"/>
  <c r="B16" i="26"/>
  <c r="B18" i="26" s="1"/>
  <c r="B19" i="26" s="1"/>
  <c r="B69" i="26" s="1"/>
  <c r="D17" i="26"/>
  <c r="B17" i="26"/>
  <c r="B7" i="26"/>
  <c r="B6" i="26"/>
  <c r="C1" i="26" a="1"/>
  <c r="C1" i="26" s="1"/>
  <c r="B1" i="26"/>
  <c r="B93" i="26"/>
  <c r="D70" i="25"/>
  <c r="B70" i="25"/>
  <c r="D69" i="25"/>
  <c r="B69" i="25"/>
  <c r="L69" i="25"/>
  <c r="K69" i="25"/>
  <c r="D65" i="25"/>
  <c r="D64" i="25"/>
  <c r="D63" i="25"/>
  <c r="D62" i="25"/>
  <c r="L62" i="25"/>
  <c r="K62" i="25"/>
  <c r="N61" i="25"/>
  <c r="M61" i="25"/>
  <c r="L61" i="25"/>
  <c r="K61" i="25"/>
  <c r="B61" i="25"/>
  <c r="D56" i="25"/>
  <c r="K56" i="25"/>
  <c r="D54" i="25"/>
  <c r="B54" i="25"/>
  <c r="K41" i="25"/>
  <c r="D50" i="25"/>
  <c r="B50" i="25"/>
  <c r="L50" i="25"/>
  <c r="K50" i="25"/>
  <c r="D38" i="25"/>
  <c r="D49" i="25"/>
  <c r="B49" i="25"/>
  <c r="D46" i="25"/>
  <c r="D42" i="25"/>
  <c r="B42" i="25"/>
  <c r="D43" i="25"/>
  <c r="K14" i="25"/>
  <c r="D21" i="25"/>
  <c r="B21" i="25"/>
  <c r="D30" i="25"/>
  <c r="B30" i="25"/>
  <c r="L30" i="25"/>
  <c r="K30" i="25"/>
  <c r="K27" i="25"/>
  <c r="D24" i="25"/>
  <c r="D23" i="25"/>
  <c r="K20" i="25"/>
  <c r="D20" i="25"/>
  <c r="D15" i="25"/>
  <c r="K60" i="25"/>
  <c r="L55" i="25"/>
  <c r="K55" i="25"/>
  <c r="K45" i="25"/>
  <c r="K23" i="25"/>
  <c r="K48" i="25"/>
  <c r="K47" i="25"/>
  <c r="D17" i="25"/>
  <c r="B17" i="25"/>
  <c r="D11" i="25"/>
  <c r="B11" i="25"/>
  <c r="D10" i="25"/>
  <c r="B10" i="25"/>
  <c r="D9" i="25"/>
  <c r="B9" i="25"/>
  <c r="D8" i="25"/>
  <c r="B8" i="25"/>
  <c r="D7" i="25"/>
  <c r="B7" i="25"/>
  <c r="D6" i="25"/>
  <c r="B6" i="25"/>
  <c r="B37" i="25"/>
  <c r="D37" i="25"/>
  <c r="C1" i="25" a="1"/>
  <c r="C1" i="25" s="1"/>
  <c r="B1" i="25"/>
  <c r="C11" i="26"/>
  <c r="W62" i="25"/>
  <c r="V62" i="25"/>
  <c r="U62" i="25"/>
  <c r="T62" i="25"/>
  <c r="S62" i="25"/>
  <c r="R62" i="25"/>
  <c r="Q62" i="25"/>
  <c r="P62" i="25"/>
  <c r="O62" i="25"/>
  <c r="N62" i="25"/>
  <c r="M62" i="25"/>
  <c r="W64" i="25"/>
  <c r="V64" i="25"/>
  <c r="U64" i="25"/>
  <c r="T64" i="25"/>
  <c r="S64" i="25"/>
  <c r="R64" i="25"/>
  <c r="Q64" i="25"/>
  <c r="P64" i="25"/>
  <c r="O64" i="25"/>
  <c r="N64" i="25"/>
  <c r="M64" i="25"/>
  <c r="L64" i="25"/>
  <c r="K64" i="25"/>
  <c r="B38" i="25"/>
  <c r="K38" i="25"/>
  <c r="D48" i="25" l="1"/>
  <c r="D14" i="25"/>
  <c r="D40" i="25"/>
  <c r="D16" i="25"/>
  <c r="D47" i="25"/>
  <c r="D25" i="25"/>
  <c r="D39" i="25"/>
  <c r="B87" i="26"/>
  <c r="B90" i="26"/>
  <c r="B91" i="26"/>
  <c r="B89" i="26"/>
  <c r="B88" i="26"/>
  <c r="B92" i="26"/>
  <c r="D33" i="26"/>
  <c r="B2" i="26"/>
  <c r="L15" i="25"/>
  <c r="L46" i="25"/>
  <c r="K40" i="25"/>
  <c r="M55" i="25"/>
  <c r="L23" i="25"/>
  <c r="L56" i="25"/>
  <c r="M23" i="25"/>
  <c r="K65" i="25"/>
  <c r="O65" i="25"/>
  <c r="S65" i="25"/>
  <c r="W65" i="25"/>
  <c r="L20" i="25"/>
  <c r="L41" i="25"/>
  <c r="L43" i="25"/>
  <c r="L45" i="25"/>
  <c r="L60" i="25"/>
  <c r="K16" i="25"/>
  <c r="L24" i="25"/>
  <c r="L27" i="25"/>
  <c r="K46" i="25"/>
  <c r="K15" i="25"/>
  <c r="K26" i="25"/>
  <c r="K39" i="25"/>
  <c r="K70" i="25"/>
  <c r="L48" i="25"/>
  <c r="L22" i="25"/>
  <c r="K24" i="25"/>
  <c r="K43" i="25"/>
  <c r="L25" i="25"/>
  <c r="L44" i="25"/>
  <c r="L47" i="25"/>
  <c r="L16" i="25"/>
  <c r="B64" i="25"/>
  <c r="K44" i="25"/>
  <c r="K25" i="25"/>
  <c r="L26" i="25"/>
  <c r="L40" i="25"/>
  <c r="C10" i="26"/>
  <c r="L14" i="25"/>
  <c r="L39" i="25"/>
  <c r="B63" i="25"/>
  <c r="K22" i="25"/>
  <c r="N56" i="25"/>
  <c r="B56" i="25"/>
  <c r="M56" i="25"/>
  <c r="C6" i="26"/>
  <c r="C7" i="26"/>
  <c r="B24" i="26"/>
  <c r="B70" i="26" s="1"/>
  <c r="B22" i="26"/>
  <c r="M63" i="25"/>
  <c r="N63" i="25"/>
  <c r="R63" i="25"/>
  <c r="V63" i="25"/>
  <c r="L65" i="25"/>
  <c r="P65" i="25"/>
  <c r="T65" i="25"/>
  <c r="Q63" i="25"/>
  <c r="L49" i="25"/>
  <c r="B62" i="25"/>
  <c r="K63" i="25"/>
  <c r="O63" i="25"/>
  <c r="S63" i="25"/>
  <c r="W63" i="25"/>
  <c r="B65" i="25"/>
  <c r="M65" i="25"/>
  <c r="Q65" i="25"/>
  <c r="U65" i="25"/>
  <c r="U63" i="25"/>
  <c r="L63" i="25"/>
  <c r="P63" i="25"/>
  <c r="T63" i="25"/>
  <c r="N65" i="25"/>
  <c r="R65" i="25"/>
  <c r="V65" i="25"/>
  <c r="K49" i="25"/>
  <c r="B27" i="25"/>
  <c r="B23" i="25"/>
  <c r="B55" i="25"/>
  <c r="B60" i="25"/>
  <c r="B45" i="25"/>
  <c r="K1" i="26"/>
  <c r="L38" i="25"/>
  <c r="L33" i="25"/>
  <c r="K67" i="25" l="1"/>
  <c r="B26" i="25"/>
  <c r="B39" i="25"/>
  <c r="B41" i="25"/>
  <c r="B20" i="25"/>
  <c r="M44" i="25"/>
  <c r="M25" i="25"/>
  <c r="B22" i="25"/>
  <c r="B48" i="25"/>
  <c r="B40" i="25"/>
  <c r="B14" i="25"/>
  <c r="O56" i="25"/>
  <c r="M26" i="25"/>
  <c r="M39" i="25"/>
  <c r="M60" i="25"/>
  <c r="M67" i="25" s="1"/>
  <c r="N23" i="25"/>
  <c r="B15" i="25"/>
  <c r="B46" i="25"/>
  <c r="B44" i="25"/>
  <c r="B25" i="25"/>
  <c r="C9" i="26"/>
  <c r="C12" i="26" s="1"/>
  <c r="C16" i="26" s="1"/>
  <c r="M22" i="25"/>
  <c r="M48" i="25"/>
  <c r="M27" i="25"/>
  <c r="N55" i="25"/>
  <c r="B47" i="25"/>
  <c r="B16" i="25"/>
  <c r="M47" i="25"/>
  <c r="M16" i="25"/>
  <c r="M43" i="25"/>
  <c r="M24" i="25"/>
  <c r="B43" i="25"/>
  <c r="B24" i="25"/>
  <c r="O61" i="25"/>
  <c r="M46" i="25"/>
  <c r="M15" i="25"/>
  <c r="M40" i="25"/>
  <c r="M14" i="25"/>
  <c r="K33" i="25"/>
  <c r="M20" i="25"/>
  <c r="M41" i="25"/>
  <c r="M45" i="25"/>
  <c r="L67" i="25"/>
  <c r="M38" i="25"/>
  <c r="L1" i="26"/>
  <c r="N24" i="25" l="1"/>
  <c r="N43" i="25"/>
  <c r="N39" i="25"/>
  <c r="N26" i="25"/>
  <c r="N46" i="25"/>
  <c r="N15" i="25"/>
  <c r="O55" i="25"/>
  <c r="N60" i="25"/>
  <c r="N67" i="25" s="1"/>
  <c r="L70" i="25"/>
  <c r="M69" i="25"/>
  <c r="N48" i="25"/>
  <c r="N22" i="25"/>
  <c r="P56" i="25"/>
  <c r="N44" i="25"/>
  <c r="N25" i="25"/>
  <c r="N45" i="25"/>
  <c r="N14" i="25"/>
  <c r="N40" i="25"/>
  <c r="P61" i="25"/>
  <c r="N41" i="25"/>
  <c r="N20" i="25"/>
  <c r="N47" i="25"/>
  <c r="N16" i="25"/>
  <c r="N27" i="25"/>
  <c r="O23" i="25"/>
  <c r="M1" i="26"/>
  <c r="N38" i="25"/>
  <c r="K41" i="26" l="1"/>
  <c r="K65" i="26"/>
  <c r="K17" i="26"/>
  <c r="K18" i="26" s="1"/>
  <c r="K19" i="26" s="1"/>
  <c r="K69" i="26" s="1"/>
  <c r="K50" i="26"/>
  <c r="P23" i="25"/>
  <c r="Q56" i="25"/>
  <c r="O15" i="25"/>
  <c r="O46" i="25"/>
  <c r="O16" i="25"/>
  <c r="O47" i="25"/>
  <c r="O27" i="25"/>
  <c r="Q61" i="25"/>
  <c r="O44" i="25"/>
  <c r="O25" i="25"/>
  <c r="O41" i="25"/>
  <c r="O20" i="25"/>
  <c r="O39" i="25"/>
  <c r="O26" i="25"/>
  <c r="O14" i="25"/>
  <c r="O40" i="25"/>
  <c r="P55" i="25"/>
  <c r="O45" i="25"/>
  <c r="O48" i="25"/>
  <c r="O22" i="25"/>
  <c r="O60" i="25"/>
  <c r="O67" i="25" s="1"/>
  <c r="O24" i="25"/>
  <c r="O43" i="25"/>
  <c r="O38" i="25"/>
  <c r="N1" i="26"/>
  <c r="K21" i="25"/>
  <c r="K2" i="26"/>
  <c r="L41" i="26" l="1"/>
  <c r="L65" i="26"/>
  <c r="K22" i="26"/>
  <c r="K23" i="26" s="1"/>
  <c r="K24" i="26" s="1"/>
  <c r="K70" i="26" s="1"/>
  <c r="K71" i="26" s="1"/>
  <c r="L17" i="26"/>
  <c r="L18" i="26" s="1"/>
  <c r="L19" i="26" s="1"/>
  <c r="L69" i="26" s="1"/>
  <c r="L50" i="26"/>
  <c r="P45" i="25"/>
  <c r="P26" i="25"/>
  <c r="P39" i="25"/>
  <c r="R61" i="25"/>
  <c r="R56" i="25"/>
  <c r="P60" i="25"/>
  <c r="P67" i="25" s="1"/>
  <c r="P43" i="25"/>
  <c r="P24" i="25"/>
  <c r="P40" i="25"/>
  <c r="P14" i="25"/>
  <c r="P20" i="25"/>
  <c r="P41" i="25"/>
  <c r="P48" i="25"/>
  <c r="P22" i="25"/>
  <c r="Q55" i="25"/>
  <c r="P25" i="25"/>
  <c r="P44" i="25"/>
  <c r="P27" i="25"/>
  <c r="P47" i="25"/>
  <c r="P16" i="25"/>
  <c r="P46" i="25"/>
  <c r="P15" i="25"/>
  <c r="Q23" i="25"/>
  <c r="K87" i="26"/>
  <c r="K6" i="25"/>
  <c r="K89" i="26"/>
  <c r="K8" i="25"/>
  <c r="L2" i="26"/>
  <c r="L21" i="25"/>
  <c r="P38" i="25"/>
  <c r="O1" i="26"/>
  <c r="K93" i="26"/>
  <c r="M65" i="26" l="1"/>
  <c r="M41" i="26"/>
  <c r="L22" i="26"/>
  <c r="L23" i="26" s="1"/>
  <c r="L24" i="26" s="1"/>
  <c r="L70" i="26" s="1"/>
  <c r="L71" i="26" s="1"/>
  <c r="M17" i="26"/>
  <c r="M18" i="26" s="1"/>
  <c r="M22" i="26" s="1"/>
  <c r="M23" i="26" s="1"/>
  <c r="M24" i="26" s="1"/>
  <c r="M70" i="26" s="1"/>
  <c r="M50" i="26"/>
  <c r="Q47" i="25"/>
  <c r="Q16" i="25"/>
  <c r="Q40" i="25"/>
  <c r="Q14" i="25"/>
  <c r="Q26" i="25"/>
  <c r="Q39" i="25"/>
  <c r="Q46" i="25"/>
  <c r="Q15" i="25"/>
  <c r="Q25" i="25"/>
  <c r="Q44" i="25"/>
  <c r="Q41" i="25"/>
  <c r="Q20" i="25"/>
  <c r="Q60" i="25"/>
  <c r="Q67" i="25" s="1"/>
  <c r="S61" i="25"/>
  <c r="R23" i="25"/>
  <c r="Q27" i="25"/>
  <c r="Q22" i="25"/>
  <c r="Q48" i="25"/>
  <c r="Q45" i="25"/>
  <c r="R55" i="25"/>
  <c r="Q24" i="25"/>
  <c r="Q43" i="25"/>
  <c r="S56" i="25"/>
  <c r="K54" i="25"/>
  <c r="K58" i="25" s="1"/>
  <c r="K17" i="25"/>
  <c r="K42" i="25"/>
  <c r="K92" i="26"/>
  <c r="K11" i="25"/>
  <c r="L89" i="26"/>
  <c r="L8" i="25"/>
  <c r="K91" i="26"/>
  <c r="K10" i="25"/>
  <c r="L87" i="26"/>
  <c r="L6" i="25"/>
  <c r="K88" i="26"/>
  <c r="K7" i="25"/>
  <c r="K90" i="26"/>
  <c r="K9" i="25"/>
  <c r="P1" i="26"/>
  <c r="L93" i="26"/>
  <c r="M2" i="26"/>
  <c r="Q38" i="25"/>
  <c r="N65" i="26" l="1"/>
  <c r="N41" i="26"/>
  <c r="M19" i="26"/>
  <c r="M69" i="26" s="1"/>
  <c r="M71" i="26" s="1"/>
  <c r="N17" i="26"/>
  <c r="N18" i="26" s="1"/>
  <c r="N22" i="26" s="1"/>
  <c r="N23" i="26" s="1"/>
  <c r="N24" i="26" s="1"/>
  <c r="N70" i="26" s="1"/>
  <c r="N50" i="26"/>
  <c r="R24" i="25"/>
  <c r="R43" i="25"/>
  <c r="R22" i="25"/>
  <c r="R48" i="25"/>
  <c r="S23" i="25"/>
  <c r="R60" i="25"/>
  <c r="R67" i="25" s="1"/>
  <c r="R39" i="25"/>
  <c r="R26" i="25"/>
  <c r="T56" i="25"/>
  <c r="R45" i="25"/>
  <c r="R46" i="25"/>
  <c r="R15" i="25"/>
  <c r="R41" i="25"/>
  <c r="R20" i="25"/>
  <c r="R14" i="25"/>
  <c r="R40" i="25"/>
  <c r="S55" i="25"/>
  <c r="R27" i="25"/>
  <c r="T61" i="25"/>
  <c r="R44" i="25"/>
  <c r="R25" i="25"/>
  <c r="R16" i="25"/>
  <c r="R47" i="25"/>
  <c r="L54" i="25"/>
  <c r="L58" i="25" s="1"/>
  <c r="L17" i="25"/>
  <c r="L42" i="25"/>
  <c r="K12" i="25"/>
  <c r="L92" i="26"/>
  <c r="L11" i="25"/>
  <c r="M6" i="25"/>
  <c r="M8" i="25"/>
  <c r="L90" i="26"/>
  <c r="L9" i="25"/>
  <c r="L91" i="26"/>
  <c r="L10" i="25"/>
  <c r="L88" i="26"/>
  <c r="L7" i="25"/>
  <c r="N2" i="26"/>
  <c r="Q1" i="26"/>
  <c r="R38" i="25"/>
  <c r="M93" i="26" l="1"/>
  <c r="M87" i="26"/>
  <c r="M89" i="26"/>
  <c r="N19" i="26"/>
  <c r="N69" i="26" s="1"/>
  <c r="N71" i="26" s="1"/>
  <c r="O41" i="26"/>
  <c r="O65" i="26"/>
  <c r="O17" i="26"/>
  <c r="O18" i="26" s="1"/>
  <c r="O19" i="26" s="1"/>
  <c r="O50" i="26"/>
  <c r="S16" i="25"/>
  <c r="S47" i="25"/>
  <c r="S14" i="25"/>
  <c r="S40" i="25"/>
  <c r="S45" i="25"/>
  <c r="S48" i="25"/>
  <c r="S22" i="25"/>
  <c r="U61" i="25"/>
  <c r="T55" i="25"/>
  <c r="S26" i="25"/>
  <c r="S39" i="25"/>
  <c r="T23" i="25"/>
  <c r="S15" i="25"/>
  <c r="S46" i="25"/>
  <c r="U56" i="25"/>
  <c r="S44" i="25"/>
  <c r="S25" i="25"/>
  <c r="S27" i="25"/>
  <c r="S41" i="25"/>
  <c r="S20" i="25"/>
  <c r="S60" i="25"/>
  <c r="S67" i="25" s="1"/>
  <c r="S24" i="25"/>
  <c r="S43" i="25"/>
  <c r="M54" i="25"/>
  <c r="M58" i="25" s="1"/>
  <c r="M17" i="25"/>
  <c r="M42" i="25"/>
  <c r="K18" i="25"/>
  <c r="M10" i="25"/>
  <c r="M11" i="25"/>
  <c r="M7" i="25"/>
  <c r="N87" i="26"/>
  <c r="N6" i="25"/>
  <c r="N89" i="26"/>
  <c r="N8" i="25"/>
  <c r="M9" i="25"/>
  <c r="L12" i="25"/>
  <c r="N93" i="26"/>
  <c r="S38" i="25"/>
  <c r="O2" i="26"/>
  <c r="R1" i="26"/>
  <c r="M90" i="26" l="1"/>
  <c r="M91" i="26"/>
  <c r="M88" i="26"/>
  <c r="M92" i="26"/>
  <c r="O22" i="26"/>
  <c r="O23" i="26" s="1"/>
  <c r="O24" i="26" s="1"/>
  <c r="O70" i="26" s="1"/>
  <c r="P65" i="26"/>
  <c r="P41" i="26"/>
  <c r="P17" i="26"/>
  <c r="P18" i="26" s="1"/>
  <c r="P22" i="26" s="1"/>
  <c r="P23" i="26" s="1"/>
  <c r="P24" i="26" s="1"/>
  <c r="P70" i="26" s="1"/>
  <c r="P50" i="26"/>
  <c r="T40" i="25"/>
  <c r="T14" i="25"/>
  <c r="W61" i="25"/>
  <c r="V61" i="25"/>
  <c r="T20" i="25"/>
  <c r="T41" i="25"/>
  <c r="U23" i="25"/>
  <c r="T45" i="25"/>
  <c r="T43" i="25"/>
  <c r="T24" i="25"/>
  <c r="T60" i="25"/>
  <c r="T67" i="25" s="1"/>
  <c r="T25" i="25"/>
  <c r="T44" i="25"/>
  <c r="U55" i="25"/>
  <c r="W56" i="25"/>
  <c r="V56" i="25"/>
  <c r="T26" i="25"/>
  <c r="T39" i="25"/>
  <c r="T27" i="25"/>
  <c r="T15" i="25"/>
  <c r="T46" i="25"/>
  <c r="T48" i="25"/>
  <c r="T22" i="25"/>
  <c r="T47" i="25"/>
  <c r="T16" i="25"/>
  <c r="O69" i="26"/>
  <c r="K28" i="25"/>
  <c r="N54" i="25"/>
  <c r="N58" i="25" s="1"/>
  <c r="N17" i="25"/>
  <c r="N42" i="25"/>
  <c r="M12" i="25"/>
  <c r="M18" i="25" s="1"/>
  <c r="O87" i="26"/>
  <c r="O6" i="25"/>
  <c r="N88" i="26"/>
  <c r="N7" i="25"/>
  <c r="N92" i="26"/>
  <c r="N11" i="25"/>
  <c r="N90" i="26"/>
  <c r="N9" i="25"/>
  <c r="L18" i="25"/>
  <c r="O89" i="26"/>
  <c r="O8" i="25"/>
  <c r="N91" i="26"/>
  <c r="N10" i="25"/>
  <c r="O93" i="26"/>
  <c r="T38" i="25"/>
  <c r="P2" i="26"/>
  <c r="S1" i="26"/>
  <c r="O71" i="26" l="1"/>
  <c r="P19" i="26"/>
  <c r="P69" i="26" s="1"/>
  <c r="P71" i="26" s="1"/>
  <c r="Q65" i="26"/>
  <c r="Q41" i="26"/>
  <c r="Q17" i="26"/>
  <c r="Q18" i="26" s="1"/>
  <c r="Q22" i="26" s="1"/>
  <c r="Q23" i="26" s="1"/>
  <c r="Q24" i="26" s="1"/>
  <c r="Q70" i="26" s="1"/>
  <c r="Q50" i="26"/>
  <c r="U27" i="25"/>
  <c r="U60" i="25"/>
  <c r="U67" i="25" s="1"/>
  <c r="U45" i="25"/>
  <c r="U47" i="25"/>
  <c r="U16" i="25"/>
  <c r="U46" i="25"/>
  <c r="U15" i="25"/>
  <c r="U44" i="25"/>
  <c r="U25" i="25"/>
  <c r="U41" i="25"/>
  <c r="U20" i="25"/>
  <c r="U22" i="25"/>
  <c r="U48" i="25"/>
  <c r="U26" i="25"/>
  <c r="U39" i="25"/>
  <c r="W55" i="25"/>
  <c r="V55" i="25"/>
  <c r="U43" i="25"/>
  <c r="U24" i="25"/>
  <c r="W23" i="25"/>
  <c r="V23" i="25"/>
  <c r="U40" i="25"/>
  <c r="U14" i="25"/>
  <c r="L28" i="25"/>
  <c r="K32" i="25"/>
  <c r="O54" i="25"/>
  <c r="O58" i="25" s="1"/>
  <c r="O17" i="25"/>
  <c r="O42" i="25"/>
  <c r="O91" i="26"/>
  <c r="O10" i="25"/>
  <c r="P87" i="26"/>
  <c r="P6" i="25"/>
  <c r="P89" i="26"/>
  <c r="P8" i="25"/>
  <c r="O90" i="26"/>
  <c r="O9" i="25"/>
  <c r="O92" i="26"/>
  <c r="O11" i="25"/>
  <c r="N12" i="25"/>
  <c r="O88" i="26"/>
  <c r="O7" i="25"/>
  <c r="M21" i="25"/>
  <c r="M28" i="25" s="1"/>
  <c r="Q2" i="26"/>
  <c r="T1" i="26"/>
  <c r="P93" i="26"/>
  <c r="U38" i="25"/>
  <c r="M50" i="25" l="1"/>
  <c r="Q19" i="26"/>
  <c r="Q69" i="26" s="1"/>
  <c r="Q71" i="26" s="1"/>
  <c r="R65" i="26"/>
  <c r="R41" i="26"/>
  <c r="R17" i="26"/>
  <c r="R18" i="26" s="1"/>
  <c r="R22" i="26" s="1"/>
  <c r="R23" i="26" s="1"/>
  <c r="R24" i="26" s="1"/>
  <c r="R70" i="26" s="1"/>
  <c r="R50" i="26"/>
  <c r="V48" i="25"/>
  <c r="V22" i="25"/>
  <c r="V39" i="25"/>
  <c r="V26" i="25"/>
  <c r="V46" i="25"/>
  <c r="V15" i="25"/>
  <c r="W60" i="25"/>
  <c r="W67" i="25" s="1"/>
  <c r="V60" i="25"/>
  <c r="V67" i="25" s="1"/>
  <c r="V47" i="25"/>
  <c r="V16" i="25"/>
  <c r="V44" i="25"/>
  <c r="V25" i="25"/>
  <c r="W45" i="25"/>
  <c r="V45" i="25"/>
  <c r="V24" i="25"/>
  <c r="V43" i="25"/>
  <c r="V14" i="25"/>
  <c r="V40" i="25"/>
  <c r="V41" i="25"/>
  <c r="V20" i="25"/>
  <c r="W27" i="25"/>
  <c r="V27" i="25"/>
  <c r="K37" i="25"/>
  <c r="L32" i="25"/>
  <c r="P54" i="25"/>
  <c r="P58" i="25" s="1"/>
  <c r="P17" i="25"/>
  <c r="P42" i="25"/>
  <c r="O12" i="25"/>
  <c r="O18" i="25" s="1"/>
  <c r="P92" i="26"/>
  <c r="P11" i="25"/>
  <c r="Q89" i="26"/>
  <c r="Q8" i="25"/>
  <c r="P90" i="26"/>
  <c r="P9" i="25"/>
  <c r="P88" i="26"/>
  <c r="P7" i="25"/>
  <c r="Q87" i="26"/>
  <c r="Q6" i="25"/>
  <c r="P91" i="26"/>
  <c r="P10" i="25"/>
  <c r="N18" i="25"/>
  <c r="R2" i="26"/>
  <c r="U1" i="26"/>
  <c r="Q93" i="26"/>
  <c r="V38" i="25"/>
  <c r="W38" i="25"/>
  <c r="N50" i="25"/>
  <c r="R19" i="26" l="1"/>
  <c r="R69" i="26" s="1"/>
  <c r="R71" i="26" s="1"/>
  <c r="S41" i="26"/>
  <c r="S65" i="26"/>
  <c r="S17" i="26"/>
  <c r="S18" i="26" s="1"/>
  <c r="S22" i="26" s="1"/>
  <c r="S23" i="26" s="1"/>
  <c r="S24" i="26" s="1"/>
  <c r="S70" i="26" s="1"/>
  <c r="S50" i="26"/>
  <c r="W44" i="25"/>
  <c r="W25" i="25"/>
  <c r="W41" i="25"/>
  <c r="W20" i="25"/>
  <c r="W15" i="25"/>
  <c r="W46" i="25"/>
  <c r="W16" i="25"/>
  <c r="W47" i="25"/>
  <c r="W14" i="25"/>
  <c r="W40" i="25"/>
  <c r="W39" i="25"/>
  <c r="W26" i="25"/>
  <c r="W24" i="25"/>
  <c r="W43" i="25"/>
  <c r="W48" i="25"/>
  <c r="W22" i="25"/>
  <c r="L37" i="25"/>
  <c r="Q54" i="25"/>
  <c r="Q58" i="25" s="1"/>
  <c r="M30" i="25"/>
  <c r="M32" i="25" s="1"/>
  <c r="M49" i="25"/>
  <c r="Q17" i="25"/>
  <c r="Q42" i="25"/>
  <c r="Q90" i="26"/>
  <c r="Q9" i="25"/>
  <c r="R8" i="25"/>
  <c r="P12" i="25"/>
  <c r="Q91" i="26"/>
  <c r="Q10" i="25"/>
  <c r="Q88" i="26"/>
  <c r="Q7" i="25"/>
  <c r="Q92" i="26"/>
  <c r="Q11" i="25"/>
  <c r="R6" i="25"/>
  <c r="S2" i="26"/>
  <c r="O50" i="25"/>
  <c r="V1" i="26"/>
  <c r="R93" i="26" l="1"/>
  <c r="R89" i="26"/>
  <c r="R87" i="26"/>
  <c r="T41" i="26"/>
  <c r="T65" i="26"/>
  <c r="S19" i="26"/>
  <c r="S69" i="26" s="1"/>
  <c r="S71" i="26" s="1"/>
  <c r="T17" i="26"/>
  <c r="T18" i="26" s="1"/>
  <c r="T22" i="26" s="1"/>
  <c r="T23" i="26" s="1"/>
  <c r="T24" i="26" s="1"/>
  <c r="T70" i="26" s="1"/>
  <c r="T50" i="26"/>
  <c r="M37" i="25"/>
  <c r="R54" i="25"/>
  <c r="R58" i="25" s="1"/>
  <c r="R17" i="25"/>
  <c r="R42" i="25"/>
  <c r="N21" i="25"/>
  <c r="N28" i="25" s="1"/>
  <c r="Q12" i="25"/>
  <c r="R11" i="25"/>
  <c r="S6" i="25"/>
  <c r="S8" i="25"/>
  <c r="R10" i="25"/>
  <c r="R7" i="25"/>
  <c r="R9" i="25"/>
  <c r="P18" i="25"/>
  <c r="P50" i="25"/>
  <c r="W1" i="26"/>
  <c r="T2" i="26"/>
  <c r="N49" i="25" l="1"/>
  <c r="S89" i="26"/>
  <c r="S93" i="26"/>
  <c r="R92" i="26"/>
  <c r="S87" i="26"/>
  <c r="R88" i="26"/>
  <c r="R90" i="26"/>
  <c r="R91" i="26"/>
  <c r="U65" i="26"/>
  <c r="U41" i="26"/>
  <c r="T19" i="26"/>
  <c r="T69" i="26" s="1"/>
  <c r="T71" i="26" s="1"/>
  <c r="U17" i="26"/>
  <c r="U18" i="26" s="1"/>
  <c r="U22" i="26" s="1"/>
  <c r="U23" i="26" s="1"/>
  <c r="U24" i="26" s="1"/>
  <c r="U70" i="26" s="1"/>
  <c r="U50" i="26"/>
  <c r="S54" i="25"/>
  <c r="S58" i="25" s="1"/>
  <c r="S17" i="25"/>
  <c r="S42" i="25"/>
  <c r="Q18" i="25"/>
  <c r="R12" i="25"/>
  <c r="R18" i="25" s="1"/>
  <c r="T8" i="25"/>
  <c r="S9" i="25"/>
  <c r="S10" i="25"/>
  <c r="S11" i="25"/>
  <c r="T6" i="25"/>
  <c r="S7" i="25"/>
  <c r="Q50" i="25"/>
  <c r="U2" i="26"/>
  <c r="O21" i="25"/>
  <c r="O28" i="25" s="1"/>
  <c r="N30" i="25" l="1"/>
  <c r="N32" i="25" s="1"/>
  <c r="N37" i="25" s="1"/>
  <c r="T93" i="26"/>
  <c r="T87" i="26"/>
  <c r="S91" i="26"/>
  <c r="T89" i="26"/>
  <c r="S88" i="26"/>
  <c r="S92" i="26"/>
  <c r="S90" i="26"/>
  <c r="U19" i="26"/>
  <c r="U69" i="26" s="1"/>
  <c r="U71" i="26" s="1"/>
  <c r="V65" i="26"/>
  <c r="V41" i="26"/>
  <c r="V17" i="26"/>
  <c r="V18" i="26" s="1"/>
  <c r="V22" i="26" s="1"/>
  <c r="V23" i="26" s="1"/>
  <c r="V24" i="26" s="1"/>
  <c r="V70" i="26" s="1"/>
  <c r="V50" i="26"/>
  <c r="T54" i="25"/>
  <c r="T58" i="25" s="1"/>
  <c r="T17" i="25"/>
  <c r="T42" i="25"/>
  <c r="S12" i="25"/>
  <c r="S18" i="25" s="1"/>
  <c r="T7" i="25"/>
  <c r="T9" i="25"/>
  <c r="T10" i="25"/>
  <c r="U8" i="25"/>
  <c r="U6" i="25"/>
  <c r="T11" i="25"/>
  <c r="V2" i="26"/>
  <c r="R50" i="25"/>
  <c r="O49" i="25" l="1"/>
  <c r="O30" i="25"/>
  <c r="O32" i="25" s="1"/>
  <c r="O37" i="25" s="1"/>
  <c r="U87" i="26"/>
  <c r="T91" i="26"/>
  <c r="T88" i="26"/>
  <c r="T92" i="26"/>
  <c r="U89" i="26"/>
  <c r="U93" i="26"/>
  <c r="T90" i="26"/>
  <c r="V19" i="26"/>
  <c r="V69" i="26" s="1"/>
  <c r="V71" i="26" s="1"/>
  <c r="W41" i="26"/>
  <c r="W65" i="26"/>
  <c r="W17" i="26"/>
  <c r="W18" i="26" s="1"/>
  <c r="W19" i="26" s="1"/>
  <c r="W50" i="26"/>
  <c r="U54" i="25"/>
  <c r="U58" i="25" s="1"/>
  <c r="U17" i="25"/>
  <c r="U42" i="25"/>
  <c r="V8" i="25"/>
  <c r="U7" i="25"/>
  <c r="V6" i="25"/>
  <c r="U9" i="25"/>
  <c r="T12" i="25"/>
  <c r="U10" i="25"/>
  <c r="U11" i="25"/>
  <c r="S50" i="25"/>
  <c r="W2" i="26"/>
  <c r="U90" i="26" l="1"/>
  <c r="U88" i="26"/>
  <c r="V93" i="26"/>
  <c r="U91" i="26"/>
  <c r="V87" i="26"/>
  <c r="V89" i="26"/>
  <c r="U92" i="26"/>
  <c r="W22" i="26"/>
  <c r="W23" i="26" s="1"/>
  <c r="W24" i="26" s="1"/>
  <c r="W70" i="26" s="1"/>
  <c r="W69" i="26"/>
  <c r="I19" i="26"/>
  <c r="V54" i="25"/>
  <c r="V58" i="25" s="1"/>
  <c r="V17" i="25"/>
  <c r="V42" i="25"/>
  <c r="P21" i="25"/>
  <c r="P28" i="25" s="1"/>
  <c r="U12" i="25"/>
  <c r="U18" i="25" s="1"/>
  <c r="W8" i="25"/>
  <c r="T18" i="25"/>
  <c r="V7" i="25"/>
  <c r="V11" i="25"/>
  <c r="V10" i="25"/>
  <c r="V9" i="25"/>
  <c r="W6" i="25"/>
  <c r="T50" i="25"/>
  <c r="P30" i="25" l="1"/>
  <c r="P32" i="25" s="1"/>
  <c r="P49" i="25"/>
  <c r="W87" i="26"/>
  <c r="V91" i="26"/>
  <c r="W89" i="26"/>
  <c r="W93" i="26"/>
  <c r="V88" i="26"/>
  <c r="V90" i="26"/>
  <c r="V92" i="26"/>
  <c r="W71" i="26"/>
  <c r="I71" i="26" s="1"/>
  <c r="W54" i="25"/>
  <c r="W58" i="25" s="1"/>
  <c r="W17" i="25"/>
  <c r="W42" i="25"/>
  <c r="W7" i="25"/>
  <c r="V12" i="25"/>
  <c r="W9" i="25"/>
  <c r="W10" i="25"/>
  <c r="W11" i="25"/>
  <c r="Q21" i="25"/>
  <c r="Q28" i="25" s="1"/>
  <c r="U50" i="25"/>
  <c r="W90" i="26" l="1"/>
  <c r="W91" i="26"/>
  <c r="W92" i="26"/>
  <c r="W88" i="26"/>
  <c r="C32" i="26"/>
  <c r="C34" i="26" s="1"/>
  <c r="C36" i="26"/>
  <c r="C38" i="26" s="1"/>
  <c r="C53" i="26" s="1"/>
  <c r="C55" i="26" s="1"/>
  <c r="C57" i="26" s="1"/>
  <c r="P37" i="25"/>
  <c r="W12" i="25"/>
  <c r="V18" i="25"/>
  <c r="V50" i="25"/>
  <c r="Q30" i="25" l="1"/>
  <c r="Q32" i="25" s="1"/>
  <c r="Q49" i="25"/>
  <c r="C64" i="26"/>
  <c r="K66" i="26" s="1"/>
  <c r="C40" i="26"/>
  <c r="M42" i="26" s="1"/>
  <c r="M74" i="26" s="1"/>
  <c r="C49" i="26"/>
  <c r="C45" i="26"/>
  <c r="C47" i="26" s="1"/>
  <c r="C59" i="26"/>
  <c r="W50" i="25"/>
  <c r="W18" i="25"/>
  <c r="M66" i="26" l="1"/>
  <c r="U66" i="26"/>
  <c r="P66" i="26"/>
  <c r="Q37" i="25"/>
  <c r="N66" i="26"/>
  <c r="V66" i="26"/>
  <c r="O66" i="26"/>
  <c r="L66" i="26"/>
  <c r="Q66" i="26"/>
  <c r="T42" i="26"/>
  <c r="T74" i="26" s="1"/>
  <c r="R42" i="26"/>
  <c r="R74" i="26" s="1"/>
  <c r="T66" i="26"/>
  <c r="R66" i="26"/>
  <c r="S66" i="26"/>
  <c r="W66" i="26"/>
  <c r="Q42" i="26"/>
  <c r="Q74" i="26" s="1"/>
  <c r="P42" i="26"/>
  <c r="P74" i="26" s="1"/>
  <c r="L42" i="26"/>
  <c r="L74" i="26" s="1"/>
  <c r="W42" i="26"/>
  <c r="W74" i="26" s="1"/>
  <c r="O42" i="26"/>
  <c r="O74" i="26" s="1"/>
  <c r="U42" i="26"/>
  <c r="U74" i="26" s="1"/>
  <c r="S42" i="26"/>
  <c r="S74" i="26" s="1"/>
  <c r="K42" i="26"/>
  <c r="K74" i="26" s="1"/>
  <c r="V42" i="26"/>
  <c r="V74" i="26" s="1"/>
  <c r="N42" i="26"/>
  <c r="N74" i="26" s="1"/>
  <c r="M51" i="26"/>
  <c r="M73" i="26" s="1"/>
  <c r="M75" i="26" s="1"/>
  <c r="Q51" i="26"/>
  <c r="Q73" i="26" s="1"/>
  <c r="U51" i="26"/>
  <c r="U73" i="26" s="1"/>
  <c r="L51" i="26"/>
  <c r="L73" i="26" s="1"/>
  <c r="T51" i="26"/>
  <c r="T73" i="26" s="1"/>
  <c r="N51" i="26"/>
  <c r="N73" i="26" s="1"/>
  <c r="R51" i="26"/>
  <c r="R73" i="26" s="1"/>
  <c r="V51" i="26"/>
  <c r="V73" i="26" s="1"/>
  <c r="K51" i="26"/>
  <c r="K73" i="26" s="1"/>
  <c r="O51" i="26"/>
  <c r="O73" i="26" s="1"/>
  <c r="S51" i="26"/>
  <c r="S73" i="26" s="1"/>
  <c r="W51" i="26"/>
  <c r="W73" i="26" s="1"/>
  <c r="P51" i="26"/>
  <c r="P73" i="26" s="1"/>
  <c r="C61" i="26"/>
  <c r="R21" i="25"/>
  <c r="R28" i="25" s="1"/>
  <c r="T75" i="26" l="1"/>
  <c r="R75" i="26"/>
  <c r="R49" i="25"/>
  <c r="R30" i="25"/>
  <c r="R32" i="25" s="1"/>
  <c r="P75" i="26"/>
  <c r="O75" i="26"/>
  <c r="Q75" i="26"/>
  <c r="L75" i="26"/>
  <c r="S75" i="26"/>
  <c r="V75" i="26"/>
  <c r="K75" i="26"/>
  <c r="W75" i="26"/>
  <c r="U75" i="26"/>
  <c r="N75" i="26"/>
  <c r="C62" i="26"/>
  <c r="I75" i="26" l="1"/>
  <c r="R37" i="25"/>
  <c r="S21" i="25"/>
  <c r="S28" i="25" s="1"/>
  <c r="S30" i="25" l="1"/>
  <c r="S32" i="25" s="1"/>
  <c r="S49" i="25"/>
  <c r="S37" i="25" l="1"/>
  <c r="T21" i="25"/>
  <c r="T28" i="25" s="1"/>
  <c r="T30" i="25" l="1"/>
  <c r="T32" i="25" s="1"/>
  <c r="T49" i="25"/>
  <c r="U21" i="25"/>
  <c r="U28" i="25" s="1"/>
  <c r="T37" i="25" l="1"/>
  <c r="U30" i="25" l="1"/>
  <c r="U32" i="25" s="1"/>
  <c r="U37" i="25" s="1"/>
  <c r="U49" i="25"/>
  <c r="V21" i="25"/>
  <c r="V28" i="25" s="1"/>
  <c r="V49" i="25" l="1"/>
  <c r="V30" i="25"/>
  <c r="V32" i="25" s="1"/>
  <c r="V37" i="25" s="1"/>
  <c r="W21" i="25"/>
  <c r="W28" i="25" s="1"/>
  <c r="W30" i="25" l="1"/>
  <c r="W32" i="25" s="1"/>
  <c r="W37" i="25" s="1"/>
  <c r="W49" i="25"/>
  <c r="C76" i="15" l="1"/>
  <c r="B76" i="15"/>
  <c r="B73" i="15"/>
  <c r="D65" i="15"/>
  <c r="B66" i="15"/>
  <c r="B65" i="15"/>
  <c r="W61" i="15"/>
  <c r="K61" i="15"/>
  <c r="W60" i="15"/>
  <c r="K60" i="15"/>
  <c r="W56" i="15"/>
  <c r="K56" i="15"/>
  <c r="W54" i="15"/>
  <c r="K54" i="15"/>
  <c r="W55" i="15"/>
  <c r="K55" i="15"/>
  <c r="W50" i="15"/>
  <c r="V50" i="15"/>
  <c r="U50" i="15"/>
  <c r="T50" i="15"/>
  <c r="S50" i="15"/>
  <c r="R50" i="15"/>
  <c r="Q50" i="15"/>
  <c r="P50" i="15"/>
  <c r="O50" i="15"/>
  <c r="N50" i="15"/>
  <c r="M50" i="15"/>
  <c r="L50" i="15"/>
  <c r="K50" i="15"/>
  <c r="D50" i="15"/>
  <c r="B50" i="15"/>
  <c r="W46" i="15"/>
  <c r="K46" i="15"/>
  <c r="W45" i="15"/>
  <c r="K45" i="15"/>
  <c r="W44" i="15"/>
  <c r="K44" i="15"/>
  <c r="W43" i="15"/>
  <c r="K43" i="15"/>
  <c r="W42" i="15"/>
  <c r="K42" i="15"/>
  <c r="W41" i="15"/>
  <c r="K41" i="15"/>
  <c r="B41" i="15"/>
  <c r="B49" i="15"/>
  <c r="B53" i="15"/>
  <c r="B38" i="15"/>
  <c r="B40" i="15"/>
  <c r="B48" i="15"/>
  <c r="K31" i="15"/>
  <c r="B31" i="15"/>
  <c r="K30" i="15"/>
  <c r="B30" i="15"/>
  <c r="K48" i="15"/>
  <c r="K26" i="15"/>
  <c r="B26" i="15"/>
  <c r="W25" i="15"/>
  <c r="B25" i="15"/>
  <c r="K24" i="15"/>
  <c r="K23" i="15"/>
  <c r="B23" i="15"/>
  <c r="W15" i="15"/>
  <c r="K15" i="15"/>
  <c r="B18" i="15"/>
  <c r="W17" i="15"/>
  <c r="V17" i="15"/>
  <c r="U17" i="15"/>
  <c r="T17" i="15"/>
  <c r="S17" i="15"/>
  <c r="R17" i="15"/>
  <c r="Q17" i="15"/>
  <c r="P17" i="15"/>
  <c r="O17" i="15"/>
  <c r="N17" i="15"/>
  <c r="M17" i="15"/>
  <c r="K17" i="15"/>
  <c r="K16" i="15"/>
  <c r="K14" i="15"/>
  <c r="D19" i="15"/>
  <c r="D27" i="15"/>
  <c r="D33" i="15"/>
  <c r="D38" i="15" s="1"/>
  <c r="B29" i="15"/>
  <c r="W22" i="15"/>
  <c r="V22" i="15"/>
  <c r="U22" i="15"/>
  <c r="T22" i="15"/>
  <c r="S22" i="15"/>
  <c r="R22" i="15"/>
  <c r="Q22" i="15"/>
  <c r="P22" i="15"/>
  <c r="O22" i="15"/>
  <c r="N22" i="15"/>
  <c r="M22" i="15"/>
  <c r="L22" i="15"/>
  <c r="K22" i="15"/>
  <c r="B22" i="15"/>
  <c r="B21" i="15"/>
  <c r="D12" i="15"/>
  <c r="B11" i="15"/>
  <c r="B10" i="15"/>
  <c r="B9" i="15"/>
  <c r="B8" i="15"/>
  <c r="B7" i="15"/>
  <c r="B6" i="15"/>
  <c r="C1" i="15" a="1"/>
  <c r="C1" i="15" s="1"/>
  <c r="B1" i="15"/>
  <c r="B42" i="15" l="1"/>
  <c r="B46" i="15"/>
  <c r="L8" i="15"/>
  <c r="L81" i="26"/>
  <c r="L96" i="26" s="1"/>
  <c r="L110" i="26" s="1"/>
  <c r="K8" i="15"/>
  <c r="K81" i="26"/>
  <c r="K96" i="26" s="1"/>
  <c r="K110" i="26" s="1"/>
  <c r="V54" i="15"/>
  <c r="M61" i="15"/>
  <c r="O60" i="15"/>
  <c r="Q61" i="15"/>
  <c r="S60" i="15"/>
  <c r="U61" i="15"/>
  <c r="W63" i="15"/>
  <c r="B43" i="15"/>
  <c r="L60" i="15"/>
  <c r="P60" i="15"/>
  <c r="T60" i="15"/>
  <c r="N61" i="15"/>
  <c r="R61" i="15"/>
  <c r="V61" i="15"/>
  <c r="N54" i="15"/>
  <c r="V55" i="15"/>
  <c r="M60" i="15"/>
  <c r="Q60" i="15"/>
  <c r="U60" i="15"/>
  <c r="O61" i="15"/>
  <c r="S61" i="15"/>
  <c r="S63" i="15" s="1"/>
  <c r="P54" i="15"/>
  <c r="N60" i="15"/>
  <c r="R60" i="15"/>
  <c r="V60" i="15"/>
  <c r="L61" i="15"/>
  <c r="P61" i="15"/>
  <c r="T61" i="15"/>
  <c r="K49" i="15"/>
  <c r="K52" i="25"/>
  <c r="K72" i="25" s="1"/>
  <c r="L49" i="15"/>
  <c r="L52" i="25"/>
  <c r="L72" i="25" s="1"/>
  <c r="D15" i="15"/>
  <c r="D23" i="15"/>
  <c r="D24" i="15"/>
  <c r="D25" i="15"/>
  <c r="D26" i="15"/>
  <c r="D44" i="15"/>
  <c r="D55" i="15"/>
  <c r="D61" i="15"/>
  <c r="D66" i="15"/>
  <c r="D14" i="15"/>
  <c r="D43" i="15"/>
  <c r="D60" i="15"/>
  <c r="D41" i="15"/>
  <c r="D45" i="15"/>
  <c r="D17" i="15"/>
  <c r="D30" i="15"/>
  <c r="D16" i="15"/>
  <c r="D31" i="15"/>
  <c r="D42" i="15"/>
  <c r="D46" i="15"/>
  <c r="D54" i="15"/>
  <c r="D56" i="15"/>
  <c r="K63" i="15"/>
  <c r="D76" i="15"/>
  <c r="N56" i="15"/>
  <c r="R54" i="15"/>
  <c r="N55" i="15"/>
  <c r="R56" i="15"/>
  <c r="B61" i="15"/>
  <c r="B24" i="15"/>
  <c r="B54" i="15"/>
  <c r="L54" i="15"/>
  <c r="T54" i="15"/>
  <c r="R55" i="15"/>
  <c r="V56" i="15"/>
  <c r="M54" i="15"/>
  <c r="Q54" i="15"/>
  <c r="U54" i="15"/>
  <c r="O55" i="15"/>
  <c r="S55" i="15"/>
  <c r="O56" i="15"/>
  <c r="S56" i="15"/>
  <c r="B16" i="15"/>
  <c r="L55" i="15"/>
  <c r="P55" i="15"/>
  <c r="T55" i="15"/>
  <c r="B56" i="15"/>
  <c r="L56" i="15"/>
  <c r="P56" i="15"/>
  <c r="T56" i="15"/>
  <c r="B60" i="15"/>
  <c r="B15" i="15"/>
  <c r="O54" i="15"/>
  <c r="S54" i="15"/>
  <c r="M55" i="15"/>
  <c r="Q55" i="15"/>
  <c r="U55" i="15"/>
  <c r="M56" i="15"/>
  <c r="Q56" i="15"/>
  <c r="U56" i="15"/>
  <c r="W16" i="15"/>
  <c r="O25" i="15"/>
  <c r="N41" i="15"/>
  <c r="R41" i="15"/>
  <c r="V41" i="15"/>
  <c r="O42" i="15"/>
  <c r="S42" i="15"/>
  <c r="L43" i="15"/>
  <c r="P43" i="15"/>
  <c r="T43" i="15"/>
  <c r="M44" i="15"/>
  <c r="Q44" i="15"/>
  <c r="U44" i="15"/>
  <c r="N45" i="15"/>
  <c r="R45" i="15"/>
  <c r="V45" i="15"/>
  <c r="O46" i="15"/>
  <c r="S46" i="15"/>
  <c r="B55" i="15"/>
  <c r="W14" i="15"/>
  <c r="R25" i="15"/>
  <c r="O41" i="15"/>
  <c r="S41" i="15"/>
  <c r="L42" i="15"/>
  <c r="P42" i="15"/>
  <c r="T42" i="15"/>
  <c r="M43" i="15"/>
  <c r="Q43" i="15"/>
  <c r="U43" i="15"/>
  <c r="N44" i="15"/>
  <c r="R44" i="15"/>
  <c r="V44" i="15"/>
  <c r="O45" i="15"/>
  <c r="S45" i="15"/>
  <c r="L46" i="15"/>
  <c r="P46" i="15"/>
  <c r="T46" i="15"/>
  <c r="S25" i="15"/>
  <c r="L41" i="15"/>
  <c r="P41" i="15"/>
  <c r="T41" i="15"/>
  <c r="M42" i="15"/>
  <c r="Q42" i="15"/>
  <c r="U42" i="15"/>
  <c r="N43" i="15"/>
  <c r="R43" i="15"/>
  <c r="V43" i="15"/>
  <c r="O44" i="15"/>
  <c r="S44" i="15"/>
  <c r="L45" i="15"/>
  <c r="P45" i="15"/>
  <c r="T45" i="15"/>
  <c r="M46" i="15"/>
  <c r="Q46" i="15"/>
  <c r="U46" i="15"/>
  <c r="N25" i="15"/>
  <c r="V25" i="15"/>
  <c r="M41" i="15"/>
  <c r="Q41" i="15"/>
  <c r="U41" i="15"/>
  <c r="N42" i="15"/>
  <c r="R42" i="15"/>
  <c r="V42" i="15"/>
  <c r="O43" i="15"/>
  <c r="S43" i="15"/>
  <c r="L44" i="15"/>
  <c r="P44" i="15"/>
  <c r="T44" i="15"/>
  <c r="M45" i="15"/>
  <c r="Q45" i="15"/>
  <c r="U45" i="15"/>
  <c r="N46" i="15"/>
  <c r="R46" i="15"/>
  <c r="V46" i="15"/>
  <c r="B45" i="15"/>
  <c r="B44" i="15"/>
  <c r="L24" i="15"/>
  <c r="L31" i="15"/>
  <c r="L26" i="15"/>
  <c r="L30" i="15"/>
  <c r="L23" i="15"/>
  <c r="K25" i="15"/>
  <c r="K39" i="15"/>
  <c r="L25" i="15"/>
  <c r="T39" i="15"/>
  <c r="B14" i="15"/>
  <c r="M25" i="15"/>
  <c r="Q25" i="15"/>
  <c r="U25" i="15"/>
  <c r="L29" i="15"/>
  <c r="L48" i="15"/>
  <c r="K29" i="15"/>
  <c r="B39" i="15"/>
  <c r="D39" i="15"/>
  <c r="D47" i="15"/>
  <c r="W39" i="15"/>
  <c r="K47" i="15"/>
  <c r="W47" i="15"/>
  <c r="O16" i="15"/>
  <c r="M14" i="15"/>
  <c r="L16" i="15"/>
  <c r="B17" i="15"/>
  <c r="N14" i="15"/>
  <c r="M16" i="15"/>
  <c r="L14" i="15"/>
  <c r="O14" i="15"/>
  <c r="N16" i="15"/>
  <c r="L17" i="15"/>
  <c r="U63" i="15" l="1"/>
  <c r="T63" i="15"/>
  <c r="O63" i="15"/>
  <c r="N63" i="15"/>
  <c r="M63" i="15"/>
  <c r="P16" i="15"/>
  <c r="Q63" i="15"/>
  <c r="R63" i="15"/>
  <c r="V14" i="15"/>
  <c r="S14" i="15"/>
  <c r="U14" i="15"/>
  <c r="R14" i="15"/>
  <c r="T14" i="15"/>
  <c r="Q14" i="15"/>
  <c r="P14" i="15"/>
  <c r="S39" i="15"/>
  <c r="L63" i="15"/>
  <c r="V63" i="15"/>
  <c r="P63" i="15"/>
  <c r="L39" i="15"/>
  <c r="B47" i="15"/>
  <c r="V39" i="15"/>
  <c r="U39" i="15"/>
  <c r="R39" i="15"/>
  <c r="O39" i="15"/>
  <c r="T25" i="15"/>
  <c r="V16" i="15"/>
  <c r="N39" i="15"/>
  <c r="U16" i="15"/>
  <c r="Q16" i="15"/>
  <c r="S16" i="15"/>
  <c r="M30" i="15"/>
  <c r="M39" i="15"/>
  <c r="P25" i="15"/>
  <c r="P39" i="15"/>
  <c r="R16" i="15"/>
  <c r="Q39" i="15"/>
  <c r="M31" i="15"/>
  <c r="T16" i="15"/>
  <c r="M23" i="15"/>
  <c r="M26" i="15"/>
  <c r="M24" i="15"/>
  <c r="U15" i="15"/>
  <c r="U47" i="15"/>
  <c r="S15" i="15"/>
  <c r="S47" i="15"/>
  <c r="L15" i="15"/>
  <c r="L47" i="15"/>
  <c r="R15" i="15"/>
  <c r="R47" i="15"/>
  <c r="Q15" i="15"/>
  <c r="Q47" i="15"/>
  <c r="V15" i="15"/>
  <c r="V47" i="15"/>
  <c r="T15" i="15"/>
  <c r="T47" i="15"/>
  <c r="O15" i="15"/>
  <c r="O47" i="15"/>
  <c r="M15" i="15"/>
  <c r="M47" i="15"/>
  <c r="N15" i="15"/>
  <c r="N47" i="15"/>
  <c r="P15" i="15"/>
  <c r="P47" i="15"/>
  <c r="M8" i="15" l="1"/>
  <c r="M81" i="26"/>
  <c r="M96" i="26" s="1"/>
  <c r="N30" i="15"/>
  <c r="N31" i="15"/>
  <c r="N26" i="15"/>
  <c r="N24" i="15"/>
  <c r="N23" i="15"/>
  <c r="M110" i="26" l="1"/>
  <c r="M120" i="26"/>
  <c r="N8" i="15"/>
  <c r="N81" i="26"/>
  <c r="N96" i="26" s="1"/>
  <c r="N120" i="26" s="1"/>
  <c r="O24" i="15"/>
  <c r="O31" i="15"/>
  <c r="O23" i="15"/>
  <c r="O26" i="15"/>
  <c r="O30" i="15"/>
  <c r="N110" i="26" l="1"/>
  <c r="O8" i="15"/>
  <c r="O81" i="26"/>
  <c r="O96" i="26" s="1"/>
  <c r="O120" i="26" s="1"/>
  <c r="P26" i="15"/>
  <c r="P31" i="15"/>
  <c r="P30" i="15"/>
  <c r="P23" i="15"/>
  <c r="P24" i="15"/>
  <c r="O110" i="26" l="1"/>
  <c r="P8" i="15"/>
  <c r="P81" i="26"/>
  <c r="P96" i="26" s="1"/>
  <c r="P120" i="26" s="1"/>
  <c r="Q31" i="15"/>
  <c r="Q23" i="15"/>
  <c r="Q24" i="15"/>
  <c r="Q30" i="15"/>
  <c r="Q26" i="15"/>
  <c r="P110" i="26" l="1"/>
  <c r="Q8" i="15"/>
  <c r="Q81" i="26"/>
  <c r="Q96" i="26" s="1"/>
  <c r="Q120" i="26" s="1"/>
  <c r="R30" i="15"/>
  <c r="R23" i="15"/>
  <c r="R26" i="15"/>
  <c r="R24" i="15"/>
  <c r="R31" i="15"/>
  <c r="Q110" i="26" l="1"/>
  <c r="R8" i="15"/>
  <c r="R81" i="26"/>
  <c r="R96" i="26" s="1"/>
  <c r="S24" i="15"/>
  <c r="S23" i="15"/>
  <c r="S31" i="15"/>
  <c r="S26" i="15"/>
  <c r="S30" i="15"/>
  <c r="R110" i="26" l="1"/>
  <c r="R120" i="26"/>
  <c r="S8" i="15"/>
  <c r="S81" i="26"/>
  <c r="S96" i="26" s="1"/>
  <c r="T26" i="15"/>
  <c r="T23" i="15"/>
  <c r="T30" i="15"/>
  <c r="T31" i="15"/>
  <c r="T24" i="15"/>
  <c r="S110" i="26" l="1"/>
  <c r="S120" i="26"/>
  <c r="T8" i="15"/>
  <c r="T81" i="26"/>
  <c r="T96" i="26" s="1"/>
  <c r="U23" i="15"/>
  <c r="U31" i="15"/>
  <c r="U24" i="15"/>
  <c r="U30" i="15"/>
  <c r="U26" i="15"/>
  <c r="T110" i="26" l="1"/>
  <c r="T120" i="26"/>
  <c r="U8" i="15"/>
  <c r="U81" i="26"/>
  <c r="U96" i="26" s="1"/>
  <c r="W26" i="15"/>
  <c r="V26" i="15"/>
  <c r="W24" i="15"/>
  <c r="V24" i="15"/>
  <c r="W23" i="15"/>
  <c r="V23" i="15"/>
  <c r="W30" i="15"/>
  <c r="V30" i="15"/>
  <c r="W31" i="15"/>
  <c r="V31" i="15"/>
  <c r="U110" i="26" l="1"/>
  <c r="U120" i="26"/>
  <c r="W8" i="15"/>
  <c r="W81" i="26"/>
  <c r="W96" i="26" s="1"/>
  <c r="V8" i="15"/>
  <c r="V81" i="26"/>
  <c r="V96" i="26" s="1"/>
  <c r="D85" i="26"/>
  <c r="D84" i="26"/>
  <c r="D83" i="26"/>
  <c r="D82" i="26"/>
  <c r="D80" i="26"/>
  <c r="D81" i="26"/>
  <c r="D79" i="26"/>
  <c r="V110" i="26" l="1"/>
  <c r="V120" i="26"/>
  <c r="W110" i="26"/>
  <c r="W120" i="26"/>
  <c r="B2" i="15"/>
  <c r="B2" i="25"/>
  <c r="D49" i="15"/>
  <c r="D53" i="15"/>
  <c r="D73" i="15"/>
  <c r="D22" i="15"/>
  <c r="D18" i="15"/>
  <c r="D29" i="15"/>
  <c r="D48" i="15"/>
  <c r="D21" i="15"/>
  <c r="D40" i="15"/>
  <c r="D7" i="15"/>
  <c r="D6" i="15"/>
  <c r="D8" i="15"/>
  <c r="D9" i="15"/>
  <c r="D10" i="15"/>
  <c r="D11" i="15"/>
  <c r="K1" i="25"/>
  <c r="K1" i="15" l="1"/>
  <c r="L1" i="25"/>
  <c r="L1" i="15" l="1"/>
  <c r="K66" i="15"/>
  <c r="M1" i="25"/>
  <c r="L66" i="15" l="1"/>
  <c r="M65" i="15"/>
  <c r="M1" i="15"/>
  <c r="K79" i="26"/>
  <c r="K95" i="26" s="1"/>
  <c r="K109" i="26" s="1"/>
  <c r="N1" i="25"/>
  <c r="K2" i="25" l="1"/>
  <c r="K73" i="15"/>
  <c r="K18" i="15"/>
  <c r="K6" i="15"/>
  <c r="K2" i="15"/>
  <c r="N1" i="15"/>
  <c r="K83" i="26"/>
  <c r="K98" i="26" s="1"/>
  <c r="K112" i="26" s="1"/>
  <c r="K84" i="26"/>
  <c r="K99" i="26" s="1"/>
  <c r="K113" i="26" s="1"/>
  <c r="K82" i="26"/>
  <c r="K97" i="26" s="1"/>
  <c r="K111" i="26" s="1"/>
  <c r="K80" i="26"/>
  <c r="L79" i="26"/>
  <c r="L95" i="26" s="1"/>
  <c r="L109" i="26" s="1"/>
  <c r="O1" i="25"/>
  <c r="L2" i="25" l="1"/>
  <c r="K53" i="15"/>
  <c r="K58" i="15" s="1"/>
  <c r="K85" i="26"/>
  <c r="K100" i="26" s="1"/>
  <c r="K114" i="26" s="1"/>
  <c r="L73" i="15"/>
  <c r="L74" i="15" s="1"/>
  <c r="L2" i="15"/>
  <c r="K11" i="15"/>
  <c r="K7" i="15"/>
  <c r="L18" i="15"/>
  <c r="L6" i="15"/>
  <c r="O1" i="15"/>
  <c r="K10" i="15"/>
  <c r="K9" i="15"/>
  <c r="L83" i="26"/>
  <c r="L98" i="26" s="1"/>
  <c r="L112" i="26" s="1"/>
  <c r="L84" i="26"/>
  <c r="L99" i="26" s="1"/>
  <c r="L113" i="26" s="1"/>
  <c r="L82" i="26"/>
  <c r="L97" i="26" s="1"/>
  <c r="L111" i="26" s="1"/>
  <c r="L80" i="26"/>
  <c r="M79" i="26"/>
  <c r="M95" i="26" s="1"/>
  <c r="M109" i="26" s="1"/>
  <c r="P1" i="25"/>
  <c r="M118" i="26" l="1"/>
  <c r="M2" i="25"/>
  <c r="L53" i="15"/>
  <c r="L58" i="15" s="1"/>
  <c r="L85" i="26"/>
  <c r="L100" i="26" s="1"/>
  <c r="L114" i="26" s="1"/>
  <c r="M116" i="26"/>
  <c r="M73" i="15"/>
  <c r="M74" i="15" s="1"/>
  <c r="K12" i="15"/>
  <c r="K76" i="15" s="1"/>
  <c r="M18" i="15"/>
  <c r="M6" i="15"/>
  <c r="L11" i="15"/>
  <c r="L10" i="15"/>
  <c r="P1" i="15"/>
  <c r="L7" i="15"/>
  <c r="M2" i="15"/>
  <c r="L9" i="15"/>
  <c r="M83" i="26"/>
  <c r="M98" i="26" s="1"/>
  <c r="M84" i="26"/>
  <c r="M99" i="26" s="1"/>
  <c r="M82" i="26"/>
  <c r="M97" i="26" s="1"/>
  <c r="M80" i="26"/>
  <c r="N79" i="26"/>
  <c r="N95" i="26" s="1"/>
  <c r="Q1" i="25"/>
  <c r="N109" i="26" l="1"/>
  <c r="N118" i="26"/>
  <c r="M113" i="26"/>
  <c r="M125" i="26"/>
  <c r="M112" i="26"/>
  <c r="M122" i="26"/>
  <c r="M111" i="26"/>
  <c r="M121" i="26"/>
  <c r="M53" i="15"/>
  <c r="M58" i="15" s="1"/>
  <c r="M85" i="26"/>
  <c r="M100" i="26" s="1"/>
  <c r="N2" i="25"/>
  <c r="N73" i="15"/>
  <c r="N74" i="15" s="1"/>
  <c r="K19" i="15"/>
  <c r="K40" i="15"/>
  <c r="L12" i="15"/>
  <c r="L76" i="15" s="1"/>
  <c r="L77" i="15" s="1"/>
  <c r="M10" i="15"/>
  <c r="N18" i="15"/>
  <c r="N6" i="15"/>
  <c r="M7" i="15"/>
  <c r="N2" i="15"/>
  <c r="M9" i="15"/>
  <c r="Q1" i="15"/>
  <c r="M11" i="15"/>
  <c r="N83" i="26"/>
  <c r="N98" i="26" s="1"/>
  <c r="N122" i="26" s="1"/>
  <c r="N84" i="26"/>
  <c r="N99" i="26" s="1"/>
  <c r="N125" i="26" s="1"/>
  <c r="N82" i="26"/>
  <c r="N97" i="26" s="1"/>
  <c r="N121" i="26" s="1"/>
  <c r="O79" i="26"/>
  <c r="O95" i="26" s="1"/>
  <c r="R1" i="25"/>
  <c r="N116" i="26" l="1"/>
  <c r="M123" i="26"/>
  <c r="N123" i="26"/>
  <c r="O109" i="26"/>
  <c r="O118" i="26"/>
  <c r="N113" i="26"/>
  <c r="M114" i="26"/>
  <c r="N112" i="26"/>
  <c r="N111" i="26"/>
  <c r="N53" i="15"/>
  <c r="N58" i="15" s="1"/>
  <c r="N85" i="26"/>
  <c r="N100" i="26" s="1"/>
  <c r="N114" i="26" s="1"/>
  <c r="O2" i="25"/>
  <c r="O73" i="15"/>
  <c r="O74" i="15" s="1"/>
  <c r="L19" i="15"/>
  <c r="M12" i="15"/>
  <c r="M76" i="15" s="1"/>
  <c r="O18" i="15"/>
  <c r="O6" i="15"/>
  <c r="O2" i="15"/>
  <c r="N10" i="15"/>
  <c r="K21" i="15"/>
  <c r="N11" i="15"/>
  <c r="R1" i="15"/>
  <c r="N9" i="15"/>
  <c r="O83" i="26"/>
  <c r="O98" i="26" s="1"/>
  <c r="O122" i="26" s="1"/>
  <c r="O84" i="26"/>
  <c r="O99" i="26" s="1"/>
  <c r="O125" i="26" s="1"/>
  <c r="O82" i="26"/>
  <c r="O97" i="26" s="1"/>
  <c r="O121" i="26" s="1"/>
  <c r="P79" i="26"/>
  <c r="P95" i="26" s="1"/>
  <c r="S1" i="25"/>
  <c r="O116" i="26" l="1"/>
  <c r="O123" i="26"/>
  <c r="P109" i="26"/>
  <c r="P116" i="26" s="1"/>
  <c r="P118" i="26"/>
  <c r="O113" i="26"/>
  <c r="O111" i="26"/>
  <c r="O112" i="26"/>
  <c r="O53" i="15"/>
  <c r="O58" i="15" s="1"/>
  <c r="O85" i="26"/>
  <c r="O100" i="26" s="1"/>
  <c r="O114" i="26" s="1"/>
  <c r="P2" i="25"/>
  <c r="P73" i="15"/>
  <c r="P74" i="15" s="1"/>
  <c r="M77" i="15"/>
  <c r="M19" i="15"/>
  <c r="L40" i="15"/>
  <c r="K27" i="15"/>
  <c r="K33" i="15" s="1"/>
  <c r="K38" i="15" s="1"/>
  <c r="P2" i="15"/>
  <c r="O10" i="15"/>
  <c r="P18" i="15"/>
  <c r="P6" i="15"/>
  <c r="S1" i="15"/>
  <c r="O11" i="15"/>
  <c r="L21" i="15"/>
  <c r="O9" i="15"/>
  <c r="M52" i="25"/>
  <c r="M72" i="25" s="1"/>
  <c r="P83" i="26"/>
  <c r="P98" i="26" s="1"/>
  <c r="P122" i="26" s="1"/>
  <c r="P84" i="26"/>
  <c r="P99" i="26" s="1"/>
  <c r="P125" i="26" s="1"/>
  <c r="P82" i="26"/>
  <c r="P97" i="26" s="1"/>
  <c r="P121" i="26" s="1"/>
  <c r="Q79" i="26"/>
  <c r="Q95" i="26" s="1"/>
  <c r="T1" i="25"/>
  <c r="Q109" i="26" l="1"/>
  <c r="Q116" i="26" s="1"/>
  <c r="Q118" i="26"/>
  <c r="P123" i="26"/>
  <c r="P111" i="26"/>
  <c r="P113" i="26"/>
  <c r="P112" i="26"/>
  <c r="P53" i="15"/>
  <c r="P58" i="15" s="1"/>
  <c r="P85" i="26"/>
  <c r="P100" i="26" s="1"/>
  <c r="P114" i="26" s="1"/>
  <c r="Q2" i="25"/>
  <c r="M70" i="25"/>
  <c r="Q73" i="15"/>
  <c r="Q74" i="15" s="1"/>
  <c r="M49" i="15"/>
  <c r="M40" i="15"/>
  <c r="L27" i="15"/>
  <c r="L33" i="15" s="1"/>
  <c r="L38" i="15" s="1"/>
  <c r="Q2" i="15"/>
  <c r="P11" i="15"/>
  <c r="T1" i="15"/>
  <c r="P10" i="15"/>
  <c r="M21" i="15"/>
  <c r="M27" i="15" s="1"/>
  <c r="P9" i="15"/>
  <c r="Q18" i="15"/>
  <c r="Q6" i="15"/>
  <c r="N52" i="25"/>
  <c r="N72" i="25" s="1"/>
  <c r="Q83" i="26"/>
  <c r="Q98" i="26" s="1"/>
  <c r="Q122" i="26" s="1"/>
  <c r="Q84" i="26"/>
  <c r="Q99" i="26" s="1"/>
  <c r="Q125" i="26" s="1"/>
  <c r="Q82" i="26"/>
  <c r="Q97" i="26" s="1"/>
  <c r="Q121" i="26" s="1"/>
  <c r="R79" i="26"/>
  <c r="R95" i="26" s="1"/>
  <c r="R118" i="26" s="1"/>
  <c r="U1" i="25"/>
  <c r="Q123" i="26" l="1"/>
  <c r="R109" i="26"/>
  <c r="R116" i="26" s="1"/>
  <c r="Q111" i="26"/>
  <c r="Q113" i="26"/>
  <c r="Q112" i="26"/>
  <c r="R2" i="25"/>
  <c r="Q53" i="15"/>
  <c r="Q58" i="15" s="1"/>
  <c r="Q85" i="26"/>
  <c r="Q100" i="26" s="1"/>
  <c r="Q114" i="26" s="1"/>
  <c r="N69" i="25"/>
  <c r="R73" i="15"/>
  <c r="R74" i="15" s="1"/>
  <c r="N49" i="15"/>
  <c r="M29" i="15"/>
  <c r="M33" i="15" s="1"/>
  <c r="M48" i="15"/>
  <c r="U1" i="15"/>
  <c r="R18" i="15"/>
  <c r="R6" i="15"/>
  <c r="Q10" i="15"/>
  <c r="R2" i="15"/>
  <c r="Q9" i="15"/>
  <c r="Q11" i="15"/>
  <c r="O52" i="25"/>
  <c r="O72" i="25" s="1"/>
  <c r="R83" i="26"/>
  <c r="R98" i="26" s="1"/>
  <c r="R84" i="26"/>
  <c r="R99" i="26" s="1"/>
  <c r="R82" i="26"/>
  <c r="R97" i="26" s="1"/>
  <c r="S79" i="26"/>
  <c r="S95" i="26" s="1"/>
  <c r="S118" i="26" s="1"/>
  <c r="V1" i="25"/>
  <c r="R113" i="26" l="1"/>
  <c r="R125" i="26"/>
  <c r="R111" i="26"/>
  <c r="R121" i="26"/>
  <c r="R112" i="26"/>
  <c r="R122" i="26"/>
  <c r="S109" i="26"/>
  <c r="S116" i="26" s="1"/>
  <c r="S2" i="25"/>
  <c r="R53" i="15"/>
  <c r="R58" i="15" s="1"/>
  <c r="R85" i="26"/>
  <c r="R100" i="26" s="1"/>
  <c r="R114" i="26" s="1"/>
  <c r="N70" i="25"/>
  <c r="S73" i="15"/>
  <c r="S74" i="15" s="1"/>
  <c r="M38" i="15"/>
  <c r="M51" i="15" s="1"/>
  <c r="M68" i="15" s="1"/>
  <c r="O49" i="15"/>
  <c r="V1" i="15"/>
  <c r="R11" i="15"/>
  <c r="R10" i="15"/>
  <c r="S2" i="15"/>
  <c r="R9" i="15"/>
  <c r="S18" i="15"/>
  <c r="S6" i="15"/>
  <c r="P52" i="25"/>
  <c r="P72" i="25" s="1"/>
  <c r="S83" i="26"/>
  <c r="S98" i="26" s="1"/>
  <c r="S84" i="26"/>
  <c r="S99" i="26" s="1"/>
  <c r="S82" i="26"/>
  <c r="S97" i="26" s="1"/>
  <c r="T79" i="26"/>
  <c r="T95" i="26" s="1"/>
  <c r="T118" i="26" s="1"/>
  <c r="R123" i="26" l="1"/>
  <c r="S111" i="26"/>
  <c r="S121" i="26"/>
  <c r="S113" i="26"/>
  <c r="S125" i="26"/>
  <c r="S112" i="26"/>
  <c r="S122" i="26"/>
  <c r="T109" i="26"/>
  <c r="T116" i="26" s="1"/>
  <c r="T2" i="25"/>
  <c r="S53" i="15"/>
  <c r="S58" i="15" s="1"/>
  <c r="S85" i="26"/>
  <c r="S100" i="26" s="1"/>
  <c r="S114" i="26" s="1"/>
  <c r="O69" i="25"/>
  <c r="T73" i="15"/>
  <c r="T74" i="15" s="1"/>
  <c r="W1" i="15"/>
  <c r="W1" i="25"/>
  <c r="M66" i="15"/>
  <c r="P49" i="15"/>
  <c r="T2" i="15"/>
  <c r="S9" i="15"/>
  <c r="T18" i="15"/>
  <c r="T6" i="15"/>
  <c r="S10" i="15"/>
  <c r="S11" i="15"/>
  <c r="Q52" i="25"/>
  <c r="Q72" i="25" s="1"/>
  <c r="T83" i="26"/>
  <c r="T98" i="26" s="1"/>
  <c r="T84" i="26"/>
  <c r="T99" i="26" s="1"/>
  <c r="T82" i="26"/>
  <c r="T97" i="26" s="1"/>
  <c r="U79" i="26"/>
  <c r="U95" i="26" s="1"/>
  <c r="T111" i="26" l="1"/>
  <c r="T121" i="26"/>
  <c r="T112" i="26"/>
  <c r="T122" i="26"/>
  <c r="T113" i="26"/>
  <c r="T125" i="26"/>
  <c r="S123" i="26"/>
  <c r="U109" i="26"/>
  <c r="U116" i="26" s="1"/>
  <c r="U118" i="26"/>
  <c r="U2" i="25"/>
  <c r="T53" i="15"/>
  <c r="T58" i="15" s="1"/>
  <c r="T85" i="26"/>
  <c r="T100" i="26" s="1"/>
  <c r="T114" i="26" s="1"/>
  <c r="O70" i="25"/>
  <c r="U73" i="15"/>
  <c r="U74" i="15" s="1"/>
  <c r="N65" i="15"/>
  <c r="Q49" i="15"/>
  <c r="T10" i="15"/>
  <c r="U18" i="15"/>
  <c r="U6" i="15"/>
  <c r="U2" i="15"/>
  <c r="T9" i="15"/>
  <c r="T11" i="15"/>
  <c r="R52" i="25"/>
  <c r="R72" i="25" s="1"/>
  <c r="U83" i="26"/>
  <c r="U98" i="26" s="1"/>
  <c r="U84" i="26"/>
  <c r="U99" i="26" s="1"/>
  <c r="U82" i="26"/>
  <c r="U97" i="26" s="1"/>
  <c r="V79" i="26"/>
  <c r="V95" i="26" s="1"/>
  <c r="V118" i="26" s="1"/>
  <c r="T123" i="26" l="1"/>
  <c r="U112" i="26"/>
  <c r="U122" i="26"/>
  <c r="U111" i="26"/>
  <c r="U121" i="26"/>
  <c r="U113" i="26"/>
  <c r="U125" i="26"/>
  <c r="V109" i="26"/>
  <c r="V116" i="26" s="1"/>
  <c r="V2" i="25"/>
  <c r="U53" i="15"/>
  <c r="U58" i="15" s="1"/>
  <c r="U85" i="26"/>
  <c r="U100" i="26" s="1"/>
  <c r="U114" i="26" s="1"/>
  <c r="P69" i="25"/>
  <c r="V73" i="15"/>
  <c r="V74" i="15" s="1"/>
  <c r="R49" i="15"/>
  <c r="V18" i="15"/>
  <c r="V6" i="15"/>
  <c r="U9" i="15"/>
  <c r="U11" i="15"/>
  <c r="V2" i="15"/>
  <c r="U10" i="15"/>
  <c r="S52" i="25"/>
  <c r="S72" i="25" s="1"/>
  <c r="V83" i="26"/>
  <c r="V98" i="26" s="1"/>
  <c r="V84" i="26"/>
  <c r="V99" i="26" s="1"/>
  <c r="V82" i="26"/>
  <c r="V97" i="26" s="1"/>
  <c r="W79" i="26"/>
  <c r="W95" i="26" s="1"/>
  <c r="W118" i="26" s="1"/>
  <c r="V111" i="26" l="1"/>
  <c r="V121" i="26"/>
  <c r="V113" i="26"/>
  <c r="V125" i="26"/>
  <c r="V112" i="26"/>
  <c r="V122" i="26"/>
  <c r="U123" i="26"/>
  <c r="W109" i="26"/>
  <c r="W116" i="26" s="1"/>
  <c r="V53" i="15"/>
  <c r="V58" i="15" s="1"/>
  <c r="V85" i="26"/>
  <c r="V100" i="26" s="1"/>
  <c r="V114" i="26" s="1"/>
  <c r="W2" i="25"/>
  <c r="P70" i="25"/>
  <c r="W73" i="15"/>
  <c r="W74" i="15" s="1"/>
  <c r="S49" i="15"/>
  <c r="V10" i="15"/>
  <c r="W18" i="15"/>
  <c r="W6" i="15"/>
  <c r="W2" i="15"/>
  <c r="V9" i="15"/>
  <c r="V11" i="15"/>
  <c r="T52" i="25"/>
  <c r="T72" i="25" s="1"/>
  <c r="W84" i="26"/>
  <c r="W99" i="26" s="1"/>
  <c r="W82" i="26"/>
  <c r="W97" i="26" s="1"/>
  <c r="W83" i="26"/>
  <c r="W98" i="26" s="1"/>
  <c r="W112" i="26" l="1"/>
  <c r="W122" i="26"/>
  <c r="V123" i="26"/>
  <c r="W111" i="26"/>
  <c r="W121" i="26"/>
  <c r="W113" i="26"/>
  <c r="W125" i="26"/>
  <c r="W53" i="15"/>
  <c r="W58" i="15" s="1"/>
  <c r="W85" i="26"/>
  <c r="W100" i="26" s="1"/>
  <c r="W114" i="26" s="1"/>
  <c r="Q69" i="25"/>
  <c r="T49" i="15"/>
  <c r="W11" i="15"/>
  <c r="W10" i="15"/>
  <c r="W9" i="15"/>
  <c r="U52" i="25"/>
  <c r="U72" i="25" s="1"/>
  <c r="W123" i="26" l="1"/>
  <c r="Q70" i="25"/>
  <c r="U49" i="15"/>
  <c r="V52" i="25"/>
  <c r="V72" i="25" s="1"/>
  <c r="N7" i="15" l="1"/>
  <c r="N80" i="26"/>
  <c r="R69" i="25"/>
  <c r="N12" i="15"/>
  <c r="N76" i="15" s="1"/>
  <c r="V49" i="15"/>
  <c r="W52" i="25"/>
  <c r="W72" i="25" s="1"/>
  <c r="N40" i="15" l="1"/>
  <c r="N19" i="15"/>
  <c r="R70" i="25"/>
  <c r="N77" i="15"/>
  <c r="W49" i="15"/>
  <c r="O7" i="15" l="1"/>
  <c r="O80" i="26"/>
  <c r="S69" i="25"/>
  <c r="N21" i="15"/>
  <c r="N27" i="15" s="1"/>
  <c r="O12" i="15" l="1"/>
  <c r="O76" i="15" s="1"/>
  <c r="O77" i="15" s="1"/>
  <c r="P7" i="15"/>
  <c r="P12" i="15" s="1"/>
  <c r="P76" i="15" s="1"/>
  <c r="P77" i="15" s="1"/>
  <c r="P80" i="26"/>
  <c r="S70" i="25"/>
  <c r="N29" i="15"/>
  <c r="N33" i="15" s="1"/>
  <c r="N48" i="15"/>
  <c r="O40" i="15" l="1"/>
  <c r="O19" i="15"/>
  <c r="Q7" i="15"/>
  <c r="Q12" i="15" s="1"/>
  <c r="Q76" i="15" s="1"/>
  <c r="Q77" i="15" s="1"/>
  <c r="Q80" i="26"/>
  <c r="P40" i="15"/>
  <c r="P19" i="15"/>
  <c r="T69" i="25"/>
  <c r="N38" i="15"/>
  <c r="N51" i="15" s="1"/>
  <c r="N68" i="15" s="1"/>
  <c r="O21" i="15"/>
  <c r="O27" i="15" l="1"/>
  <c r="R7" i="15"/>
  <c r="R12" i="15" s="1"/>
  <c r="R76" i="15" s="1"/>
  <c r="R77" i="15" s="1"/>
  <c r="R80" i="26"/>
  <c r="Q40" i="15"/>
  <c r="T70" i="25"/>
  <c r="Q19" i="15"/>
  <c r="N66" i="15"/>
  <c r="O29" i="15"/>
  <c r="O33" i="15" s="1"/>
  <c r="O48" i="15"/>
  <c r="P21" i="15"/>
  <c r="P27" i="15" s="1"/>
  <c r="R40" i="15" l="1"/>
  <c r="R19" i="15"/>
  <c r="S7" i="15"/>
  <c r="S12" i="15" s="1"/>
  <c r="S76" i="15" s="1"/>
  <c r="S77" i="15" s="1"/>
  <c r="S80" i="26"/>
  <c r="U69" i="25"/>
  <c r="O38" i="15"/>
  <c r="O51" i="15" s="1"/>
  <c r="O68" i="15" s="1"/>
  <c r="O65" i="15"/>
  <c r="P29" i="15"/>
  <c r="P33" i="15" s="1"/>
  <c r="P48" i="15"/>
  <c r="Q21" i="15"/>
  <c r="Q27" i="15" s="1"/>
  <c r="S40" i="15" l="1"/>
  <c r="S19" i="15"/>
  <c r="T7" i="15"/>
  <c r="T12" i="15" s="1"/>
  <c r="T76" i="15" s="1"/>
  <c r="T77" i="15" s="1"/>
  <c r="T80" i="26"/>
  <c r="U70" i="25"/>
  <c r="P38" i="15"/>
  <c r="P51" i="15" s="1"/>
  <c r="P68" i="15" s="1"/>
  <c r="O66" i="15"/>
  <c r="R21" i="15"/>
  <c r="R27" i="15" s="1"/>
  <c r="Q48" i="15" l="1"/>
  <c r="Q29" i="15"/>
  <c r="Q33" i="15" s="1"/>
  <c r="Q38" i="15" s="1"/>
  <c r="Q51" i="15" s="1"/>
  <c r="Q68" i="15" s="1"/>
  <c r="R29" i="15"/>
  <c r="R33" i="15" s="1"/>
  <c r="R38" i="15" s="1"/>
  <c r="T19" i="15"/>
  <c r="T40" i="15"/>
  <c r="U7" i="15"/>
  <c r="U12" i="15" s="1"/>
  <c r="U76" i="15" s="1"/>
  <c r="U77" i="15" s="1"/>
  <c r="U80" i="26"/>
  <c r="V69" i="25"/>
  <c r="P65" i="15"/>
  <c r="S21" i="15"/>
  <c r="S27" i="15" s="1"/>
  <c r="S48" i="15" l="1"/>
  <c r="R48" i="15"/>
  <c r="R51" i="15" s="1"/>
  <c r="R68" i="15" s="1"/>
  <c r="V7" i="15"/>
  <c r="V12" i="15" s="1"/>
  <c r="V76" i="15" s="1"/>
  <c r="V80" i="26"/>
  <c r="U19" i="15"/>
  <c r="W7" i="15"/>
  <c r="W12" i="15" s="1"/>
  <c r="W76" i="15" s="1"/>
  <c r="W80" i="26"/>
  <c r="U40" i="15"/>
  <c r="V70" i="25"/>
  <c r="P66" i="15"/>
  <c r="S29" i="15"/>
  <c r="S33" i="15" s="1"/>
  <c r="S38" i="15" s="1"/>
  <c r="T21" i="15"/>
  <c r="T27" i="15" s="1"/>
  <c r="V40" i="15" l="1"/>
  <c r="V19" i="15"/>
  <c r="W77" i="15"/>
  <c r="V77" i="15"/>
  <c r="W40" i="15"/>
  <c r="W19" i="15"/>
  <c r="W70" i="25"/>
  <c r="W69" i="25"/>
  <c r="Q65" i="15"/>
  <c r="S51" i="15"/>
  <c r="S68" i="15" s="1"/>
  <c r="T29" i="15"/>
  <c r="T33" i="15" s="1"/>
  <c r="T38" i="15" s="1"/>
  <c r="T48" i="15"/>
  <c r="U21" i="15"/>
  <c r="U27" i="15" s="1"/>
  <c r="U29" i="15" l="1"/>
  <c r="U33" i="15" s="1"/>
  <c r="U38" i="15" s="1"/>
  <c r="Q66" i="15"/>
  <c r="T51" i="15"/>
  <c r="T68" i="15" s="1"/>
  <c r="W21" i="15"/>
  <c r="W27" i="15" s="1"/>
  <c r="V21" i="15"/>
  <c r="V27" i="15" s="1"/>
  <c r="U48" i="15" l="1"/>
  <c r="U51" i="15" s="1"/>
  <c r="U68" i="15" s="1"/>
  <c r="R65" i="15"/>
  <c r="W29" i="15"/>
  <c r="W33" i="15" s="1"/>
  <c r="W38" i="15" s="1"/>
  <c r="W48" i="15"/>
  <c r="V29" i="15"/>
  <c r="V33" i="15" s="1"/>
  <c r="V38" i="15" s="1"/>
  <c r="V48" i="15"/>
  <c r="V51" i="15" l="1"/>
  <c r="V68" i="15" s="1"/>
  <c r="R66" i="15"/>
  <c r="W51" i="15"/>
  <c r="W68" i="15" s="1"/>
  <c r="L51" i="15"/>
  <c r="K51" i="15"/>
  <c r="K68" i="15" s="1"/>
  <c r="K65" i="15" s="1"/>
  <c r="S65" i="15" l="1"/>
  <c r="L68" i="15"/>
  <c r="L65" i="15" s="1"/>
  <c r="S66" i="15" l="1"/>
  <c r="T65" i="15" l="1"/>
  <c r="T66" i="15" l="1"/>
  <c r="U65" i="15" l="1"/>
  <c r="U66" i="15" l="1"/>
  <c r="V65" i="15" l="1"/>
  <c r="V66" i="15" l="1"/>
  <c r="W66" i="15" l="1"/>
  <c r="W65" i="1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<sst xmlns="http://schemas.openxmlformats.org/spreadsheetml/2006/main" count="621" uniqueCount="186">
  <si>
    <t>Merger Financial Model - Dashboard</t>
  </si>
  <si>
    <t>in USDm</t>
  </si>
  <si>
    <t>Acquirer</t>
  </si>
  <si>
    <t>Target</t>
  </si>
  <si>
    <t>NewCo</t>
  </si>
  <si>
    <t>Acquisition assumptions</t>
  </si>
  <si>
    <t>Revenue</t>
  </si>
  <si>
    <t>Growth rate</t>
  </si>
  <si>
    <t>Net revenue</t>
  </si>
  <si>
    <t>EBITDA</t>
  </si>
  <si>
    <t>EBITDA margin</t>
  </si>
  <si>
    <t>EBIT</t>
  </si>
  <si>
    <t>Target Company Purchase Price</t>
  </si>
  <si>
    <t>Margin</t>
  </si>
  <si>
    <t>EBT</t>
  </si>
  <si>
    <t>Net income</t>
  </si>
  <si>
    <t>not taking into account CIT calc</t>
  </si>
  <si>
    <t>CAPEX</t>
  </si>
  <si>
    <t>as % of revenues</t>
  </si>
  <si>
    <t>Scenario manager</t>
  </si>
  <si>
    <t>Scenario Selection</t>
  </si>
  <si>
    <t>Description</t>
  </si>
  <si>
    <t>Base Case</t>
  </si>
  <si>
    <t>Target Company</t>
  </si>
  <si>
    <t>General</t>
  </si>
  <si>
    <t>Base currency</t>
  </si>
  <si>
    <t>USDm</t>
  </si>
  <si>
    <t>currency</t>
  </si>
  <si>
    <t>Alternate currency</t>
  </si>
  <si>
    <t>FM start date</t>
  </si>
  <si>
    <t>year</t>
  </si>
  <si>
    <t>FM projection start date</t>
  </si>
  <si>
    <t>DCF start year</t>
  </si>
  <si>
    <t>DCF end year</t>
  </si>
  <si>
    <t>Tax</t>
  </si>
  <si>
    <t>Federal tax rate</t>
  </si>
  <si>
    <t>%</t>
  </si>
  <si>
    <t>Provincial Tax Rate</t>
  </si>
  <si>
    <t>Corporate Income Tax rate</t>
  </si>
  <si>
    <t>WACC</t>
  </si>
  <si>
    <t>TV growth rate</t>
  </si>
  <si>
    <t>linked to inflation</t>
  </si>
  <si>
    <t>Risk free rate</t>
  </si>
  <si>
    <t>10-year bond yield</t>
  </si>
  <si>
    <t>Beta</t>
  </si>
  <si>
    <t xml:space="preserve">industry average </t>
  </si>
  <si>
    <t>Market risk premium</t>
  </si>
  <si>
    <t>Equity markets historically show an average MRP of 5.5% to 6.5%</t>
  </si>
  <si>
    <t>Share price</t>
  </si>
  <si>
    <t>Number of shares</t>
  </si>
  <si>
    <t>number</t>
  </si>
  <si>
    <t>Acquiring Company</t>
  </si>
  <si>
    <t>industry average</t>
  </si>
  <si>
    <t>Acquiring Company Share price</t>
  </si>
  <si>
    <t>Acquiring Company Number of shares</t>
  </si>
  <si>
    <t>Premium to be paid on top of share price</t>
  </si>
  <si>
    <t>Transaction costs</t>
  </si>
  <si>
    <t>Stock</t>
  </si>
  <si>
    <t>Cash</t>
  </si>
  <si>
    <t>Max cash to be used from Acquiring Company cash account</t>
  </si>
  <si>
    <t>Exchange ratio (the number of Acquiring Company shares offered per Target Company share)</t>
  </si>
  <si>
    <t>nb</t>
  </si>
  <si>
    <t>Year</t>
  </si>
  <si>
    <t>Revenues</t>
  </si>
  <si>
    <t>Product 1</t>
  </si>
  <si>
    <t>Products 2</t>
  </si>
  <si>
    <t>Products 3</t>
  </si>
  <si>
    <t>Product 4</t>
  </si>
  <si>
    <t>Product 5</t>
  </si>
  <si>
    <t>Product 6</t>
  </si>
  <si>
    <t>Other revenues</t>
  </si>
  <si>
    <t>OPEX</t>
  </si>
  <si>
    <t>COGS</t>
  </si>
  <si>
    <t>Other OPEX</t>
  </si>
  <si>
    <t>Taxes</t>
  </si>
  <si>
    <t>Gain on sale of license rights</t>
  </si>
  <si>
    <t>Debt</t>
  </si>
  <si>
    <t>SNDL</t>
  </si>
  <si>
    <t>SNDL - interest rate</t>
  </si>
  <si>
    <t>Convertible debenture</t>
  </si>
  <si>
    <t>Convertible debenture - interest rate</t>
  </si>
  <si>
    <t>DSO, DIO, DPO</t>
  </si>
  <si>
    <t>Depreciation</t>
  </si>
  <si>
    <t>FX</t>
  </si>
  <si>
    <t>Other elements</t>
  </si>
  <si>
    <t>P&amp;L</t>
  </si>
  <si>
    <t>Exercise tax</t>
  </si>
  <si>
    <t>Write-down inventory</t>
  </si>
  <si>
    <t>Share based comp</t>
  </si>
  <si>
    <t>Expected credit loss</t>
  </si>
  <si>
    <t>FX loss</t>
  </si>
  <si>
    <t>Finance costs</t>
  </si>
  <si>
    <t>Cash flow statement</t>
  </si>
  <si>
    <t>Cash from operating activities</t>
  </si>
  <si>
    <t>Cash from investing activities</t>
  </si>
  <si>
    <t>Cash from financing activities</t>
  </si>
  <si>
    <t>Net cash</t>
  </si>
  <si>
    <t>Balance sheet</t>
  </si>
  <si>
    <t>Accounts receivables</t>
  </si>
  <si>
    <t>Inventory</t>
  </si>
  <si>
    <t>Accounts payables</t>
  </si>
  <si>
    <t>Other current liabilities</t>
  </si>
  <si>
    <t>Other non-current liabilities</t>
  </si>
  <si>
    <t>Loan payable</t>
  </si>
  <si>
    <t>Liabilities and Equity</t>
  </si>
  <si>
    <t>Check - Historical Balance Sheet</t>
  </si>
  <si>
    <t>Other</t>
  </si>
  <si>
    <t>Flags</t>
  </si>
  <si>
    <t>flag</t>
  </si>
  <si>
    <t>Period</t>
  </si>
  <si>
    <t>Revenues - Target Company</t>
  </si>
  <si>
    <t>COGS - Target Company</t>
  </si>
  <si>
    <t>G&amp;A - Target Company</t>
  </si>
  <si>
    <t>Marketing &amp; sales - Target Company</t>
  </si>
  <si>
    <t>R&amp;D - Target Company</t>
  </si>
  <si>
    <t>Exercise tax - Target Company</t>
  </si>
  <si>
    <t>CIT</t>
  </si>
  <si>
    <t>NOL to be included in Equity value (discounted)</t>
  </si>
  <si>
    <t>Corporate Income Tax</t>
  </si>
  <si>
    <t>Working capital</t>
  </si>
  <si>
    <t>Summary</t>
  </si>
  <si>
    <t>Net working capital change</t>
  </si>
  <si>
    <t>CAPEX - Target Company</t>
  </si>
  <si>
    <t>change</t>
  </si>
  <si>
    <t>COGS - Acquiring Company</t>
  </si>
  <si>
    <t>G&amp;A - Acquiring Company</t>
  </si>
  <si>
    <t>Marketing &amp; sales - Acquiring Company</t>
  </si>
  <si>
    <t>R&amp;D - Acquiring Company</t>
  </si>
  <si>
    <t>Exercise tax - Acquiring Company</t>
  </si>
  <si>
    <t>Other items</t>
  </si>
  <si>
    <t>Acquisition</t>
  </si>
  <si>
    <t>USD per share</t>
  </si>
  <si>
    <t>Equity value</t>
  </si>
  <si>
    <t>Enterprise value to be paid by aquirer</t>
  </si>
  <si>
    <t>Uses</t>
  </si>
  <si>
    <t>EV to be paid in cash</t>
  </si>
  <si>
    <t>EV to be paid in stock</t>
  </si>
  <si>
    <t>New shares issuance by Acquiring Company</t>
  </si>
  <si>
    <t>EV to be financed by debt</t>
  </si>
  <si>
    <t>Cash paid by Acquiring Company</t>
  </si>
  <si>
    <t>Acquiring Company New shares issued</t>
  </si>
  <si>
    <t>Acquiring Company pro forma shares</t>
  </si>
  <si>
    <t>Acquiring Company shareholders ownership post acquisition</t>
  </si>
  <si>
    <t>Target Company shareholders ownership post acquisition</t>
  </si>
  <si>
    <t>Sources</t>
  </si>
  <si>
    <t>Synergies</t>
  </si>
  <si>
    <t>Revenues - merged</t>
  </si>
  <si>
    <t>COGS - merged</t>
  </si>
  <si>
    <t>G&amp;A - merged</t>
  </si>
  <si>
    <t>Marketing &amp; sales - merged</t>
  </si>
  <si>
    <t>R&amp;D - merged</t>
  </si>
  <si>
    <t>CAPEX - merged</t>
  </si>
  <si>
    <t>DCF</t>
  </si>
  <si>
    <t>EBIT * (1 - tax)</t>
  </si>
  <si>
    <t>Free-cash flow to the firm</t>
  </si>
  <si>
    <t>DCF flag</t>
  </si>
  <si>
    <t>Terminal value flag</t>
  </si>
  <si>
    <t>Terminal value</t>
  </si>
  <si>
    <t>Cost of equity</t>
  </si>
  <si>
    <t>Rate</t>
  </si>
  <si>
    <t>Balance</t>
  </si>
  <si>
    <t>Cost of debt</t>
  </si>
  <si>
    <t xml:space="preserve">Market Value of Equity </t>
  </si>
  <si>
    <t>Market Value of Debt</t>
  </si>
  <si>
    <t>Equity weight</t>
  </si>
  <si>
    <t>Debt weight</t>
  </si>
  <si>
    <t>DCF valuation</t>
  </si>
  <si>
    <t>Free-cash flow to the firm during DCF period</t>
  </si>
  <si>
    <t>FCF to Firm with TV</t>
  </si>
  <si>
    <t>FCF discount rate</t>
  </si>
  <si>
    <t>Enterprise value with TV</t>
  </si>
  <si>
    <t>Enterprise value without TV</t>
  </si>
  <si>
    <t>Equity value with TV</t>
  </si>
  <si>
    <t>Equity value without TV</t>
  </si>
  <si>
    <t>For dashboard</t>
  </si>
  <si>
    <t xml:space="preserve">  </t>
  </si>
  <si>
    <t>Net profit / loss</t>
  </si>
  <si>
    <r>
      <rPr>
        <sz val="14"/>
        <rFont val="Arial Narrow"/>
        <family val="2"/>
      </rPr>
      <t xml:space="preserve">Hi there, PE Bro here.
This is a financial model template for a Merger. It’s a stripped-down version without formulas, and some sheets are blank. To access the full model, visit my website below.
</t>
    </r>
    <r>
      <rPr>
        <u/>
        <sz val="14"/>
        <color theme="10"/>
        <rFont val="Arial Narrow"/>
        <family val="2"/>
      </rPr>
      <t xml:space="preserve">
https://privateequitybro.com/product/merger-financial-model/</t>
    </r>
  </si>
  <si>
    <t>DCF_Target</t>
  </si>
  <si>
    <t>Historical</t>
  </si>
  <si>
    <t>Projection</t>
  </si>
  <si>
    <t>Calc_Acquirer</t>
  </si>
  <si>
    <t>Calc_Target</t>
  </si>
  <si>
    <t>Inputs_NewCo</t>
  </si>
  <si>
    <t>Inputs_Acquirer</t>
  </si>
  <si>
    <t>Inputs_Target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</si>
</sst>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#,##0_);\(#,##0\);&quot;-  &quot;;&quot; &quot;@&quot; &quot;"/>
    <numFmt numFmtId="165" formatCode="0.00%_);\-0.00%_);&quot;-  &quot;;&quot; &quot;@&quot; &quot;"/>
    <numFmt numFmtId="166" formatCode="#,##0.0000_);\(#,##0.0000\);&quot;-  &quot;;&quot; &quot;@&quot; &quot;"/>
    <numFmt numFmtId="167" formatCode="dd\ mmm\ yyyy_);\(###0\);&quot;-  &quot;;&quot; &quot;@&quot; &quot;"/>
    <numFmt numFmtId="168" formatCode="dd\ mmm\ yy_);\(###0\);&quot;-  &quot;;&quot; &quot;@&quot; &quot;"/>
    <numFmt numFmtId="169" formatCode="###0_);\(###0\);&quot;-  &quot;;&quot; &quot;@&quot; &quot;"/>
    <numFmt numFmtId="170" formatCode="#,##0.00_);\(#,##0.00\);&quot;-  &quot;;&quot; &quot;@&quot; &quot;"/>
    <numFmt numFmtId="171" formatCode="#,##0.000_);\(#,##0.000\);&quot;-  &quot;;&quot; &quot;@&quot; &quot;"/>
    <numFmt numFmtId="172" formatCode="0%_);\-0%_);&quot;-  &quot;;&quot; &quot;@&quot; &quot;"/>
    <numFmt numFmtId="173" formatCode="#,##0.0_);\(#,##0.0\);&quot;-  &quot;;&quot; &quot;@&quot; &quot;"/>
  </numFmts>
  <fonts count="38" x14ac:knownFonts="1">
    <font>
      <sz val="8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8"/>
      <color theme="0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sz val="8"/>
      <color theme="0" tint="-0.34998626667073579"/>
      <name val="Aptos Narrow"/>
      <family val="2"/>
      <scheme val="minor"/>
    </font>
    <font>
      <sz val="8"/>
      <color rgb="FF569BBE"/>
      <name val="Aptos Narrow"/>
      <family val="2"/>
      <scheme val="minor"/>
    </font>
    <font>
      <b/>
      <sz val="8"/>
      <color theme="0" tint="-0.34998626667073579"/>
      <name val="Aptos Narrow"/>
      <family val="2"/>
      <scheme val="minor"/>
    </font>
    <font>
      <sz val="8"/>
      <name val="Aptos Narrow"/>
      <family val="2"/>
      <scheme val="minor"/>
    </font>
    <font>
      <i/>
      <sz val="8"/>
      <color theme="1"/>
      <name val="Aptos Narrow"/>
      <family val="2"/>
      <scheme val="minor"/>
    </font>
    <font>
      <b/>
      <sz val="8"/>
      <name val="Aptos Narrow"/>
      <family val="2"/>
      <scheme val="minor"/>
    </font>
    <font>
      <sz val="8"/>
      <color theme="0"/>
      <name val="Aptos Narrow"/>
      <family val="2"/>
      <scheme val="minor"/>
    </font>
    <font>
      <sz val="8"/>
      <color rgb="FF569BBE"/>
      <name val="Arial"/>
      <family val="2"/>
    </font>
    <font>
      <b/>
      <i/>
      <sz val="8"/>
      <color theme="1"/>
      <name val="Aptos Narrow"/>
      <family val="2"/>
      <scheme val="minor"/>
    </font>
    <font>
      <b/>
      <sz val="8"/>
      <color rgb="FF569BBE"/>
      <name val="Aptos Narrow"/>
      <family val="2"/>
      <scheme val="minor"/>
    </font>
    <font>
      <i/>
      <sz val="8"/>
      <name val="Aptos Narrow"/>
      <family val="2"/>
      <scheme val="minor"/>
    </font>
    <font>
      <i/>
      <sz val="8"/>
      <color theme="0" tint="-0.34998626667073579"/>
      <name val="Aptos Narrow"/>
      <family val="2"/>
      <scheme val="minor"/>
    </font>
    <font>
      <b/>
      <sz val="16"/>
      <name val="Aptos Narrow"/>
      <family val="2"/>
      <scheme val="minor"/>
    </font>
    <font>
      <b/>
      <sz val="8"/>
      <color rgb="FFFFFFFF"/>
      <name val="Arial"/>
      <family val="2"/>
    </font>
    <font>
      <sz val="8"/>
      <color theme="1"/>
      <name val="Arial"/>
      <family val="2"/>
    </font>
    <font>
      <sz val="8"/>
      <color rgb="FF0015FF"/>
      <name val="Arial"/>
      <family val="2"/>
    </font>
    <font>
      <b/>
      <i/>
      <sz val="8"/>
      <color theme="4"/>
      <name val="Aptos Narrow"/>
      <family val="2"/>
      <scheme val="minor"/>
    </font>
    <font>
      <i/>
      <sz val="8"/>
      <color theme="0" tint="-0.249977111117893"/>
      <name val="Aptos Narrow"/>
      <family val="2"/>
      <scheme val="minor"/>
    </font>
    <font>
      <b/>
      <i/>
      <sz val="11"/>
      <name val="Aptos Narrow"/>
      <family val="2"/>
      <scheme val="minor"/>
    </font>
    <font>
      <sz val="11"/>
      <color rgb="FF084AF3"/>
      <name val="Calibri"/>
      <family val="2"/>
    </font>
    <font>
      <sz val="11"/>
      <color rgb="FF084AF3"/>
      <name val="Arial"/>
      <family val="2"/>
    </font>
    <font>
      <sz val="11"/>
      <color rgb="FF084AF3"/>
      <name val="Aptos Narrow"/>
      <family val="2"/>
      <scheme val="minor"/>
    </font>
    <font>
      <sz val="11"/>
      <color rgb="FF117DB8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  <font>
      <sz val="11"/>
      <color theme="1"/>
      <name val="Arial Narrow"/>
      <family val="2"/>
    </font>
    <font>
      <sz val="10"/>
      <color rgb="FF000000"/>
      <name val="Aptos Narrow"/>
      <scheme val="minor"/>
    </font>
    <font>
      <u/>
      <sz val="8"/>
      <color theme="10"/>
      <name val="Aptos Narrow"/>
      <family val="2"/>
      <scheme val="minor"/>
    </font>
    <font>
      <u/>
      <sz val="10"/>
      <color theme="10"/>
      <name val="Aptos Narrow"/>
      <family val="2"/>
      <scheme val="minor"/>
    </font>
    <font>
      <sz val="14"/>
      <name val="Arial Narrow"/>
      <family val="2"/>
    </font>
    <font>
      <u/>
      <sz val="14"/>
      <color theme="10"/>
      <name val="Aptos Narrow"/>
      <family val="2"/>
      <scheme val="minor"/>
    </font>
    <font>
      <u/>
      <sz val="14"/>
      <color theme="10"/>
      <name val="Arial Narrow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rgb="FF117DB8"/>
      </patternFill>
    </fill>
    <fill>
      <patternFill patternType="solid">
        <fgColor rgb="FF0070C0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/>
      <diagonal/>
    </border>
  </borders>
  <cellStyleXfs count="15">
    <xf numFmtId="164" fontId="0" fillId="0" borderId="0" applyFont="0" applyFill="0" applyBorder="0" applyProtection="0">
      <alignment vertical="top"/>
    </xf>
    <xf numFmtId="165" fontId="3" fillId="0" borderId="0" applyFont="0" applyFill="0" applyBorder="0" applyProtection="0">
      <alignment vertical="top"/>
    </xf>
    <xf numFmtId="166" fontId="3" fillId="0" borderId="0" applyFont="0" applyFill="0" applyBorder="0" applyProtection="0">
      <alignment vertical="top"/>
    </xf>
    <xf numFmtId="167" fontId="3" fillId="0" borderId="0" applyFont="0" applyFill="0" applyBorder="0" applyProtection="0">
      <alignment vertical="top"/>
    </xf>
    <xf numFmtId="168" fontId="3" fillId="0" borderId="0" applyFont="0" applyFill="0" applyBorder="0" applyProtection="0">
      <alignment vertical="top"/>
    </xf>
    <xf numFmtId="169" fontId="3" fillId="0" borderId="0" applyFont="0" applyFill="0" applyBorder="0" applyProtection="0">
      <alignment vertical="top"/>
    </xf>
    <xf numFmtId="0" fontId="19" fillId="0" borderId="0">
      <alignment horizontal="center" vertical="center" wrapText="1"/>
    </xf>
    <xf numFmtId="0" fontId="20" fillId="0" borderId="0">
      <alignment horizontal="left" vertical="center"/>
    </xf>
    <xf numFmtId="0" fontId="20" fillId="0" borderId="0">
      <alignment horizontal="right" vertical="center"/>
    </xf>
    <xf numFmtId="0" fontId="21" fillId="0" borderId="0">
      <alignment horizontal="left" vertical="center" indent="1"/>
    </xf>
    <xf numFmtId="0" fontId="2" fillId="0" borderId="0"/>
    <xf numFmtId="164" fontId="32" fillId="0" borderId="0" applyFont="0" applyFill="0" applyBorder="0" applyProtection="0">
      <alignment vertical="top"/>
    </xf>
    <xf numFmtId="164" fontId="33" fillId="0" borderId="0" applyNumberFormat="0" applyFill="0" applyBorder="0" applyAlignment="0" applyProtection="0">
      <alignment vertical="top"/>
    </xf>
    <xf numFmtId="0" fontId="1" fillId="0" borderId="0"/>
    <xf numFmtId="164" fontId="34" fillId="0" borderId="0" applyNumberFormat="0" applyFill="0" applyBorder="0" applyAlignment="0" applyProtection="0">
      <alignment vertical="top"/>
    </xf>
  </cellStyleXfs>
  <cellXfs count="302">
    <xf numFmtId="164" fontId="0" fillId="0" borderId="0" xfId="0">
      <alignment vertical="top"/>
    </xf>
    <xf numFmtId="0" fontId="7" fillId="0" borderId="0" xfId="0" applyNumberFormat="1" applyFont="1">
      <alignment vertical="top"/>
    </xf>
    <xf numFmtId="164" fontId="0" fillId="3" borderId="0" xfId="0" applyFill="1">
      <alignment vertical="top"/>
    </xf>
    <xf numFmtId="164" fontId="5" fillId="0" borderId="0" xfId="0" applyFont="1">
      <alignment vertical="top"/>
    </xf>
    <xf numFmtId="164" fontId="4" fillId="4" borderId="0" xfId="0" applyFont="1" applyFill="1">
      <alignment vertical="top"/>
    </xf>
    <xf numFmtId="164" fontId="4" fillId="4" borderId="0" xfId="0" applyFont="1" applyFill="1" applyAlignment="1">
      <alignment horizontal="center"/>
    </xf>
    <xf numFmtId="0" fontId="7" fillId="0" borderId="0" xfId="0" applyNumberFormat="1" applyFont="1" applyAlignment="1">
      <alignment horizontal="center"/>
    </xf>
    <xf numFmtId="164" fontId="0" fillId="0" borderId="0" xfId="0" applyAlignment="1">
      <alignment horizontal="center"/>
    </xf>
    <xf numFmtId="164" fontId="5" fillId="0" borderId="2" xfId="0" applyFont="1" applyBorder="1">
      <alignment vertical="top"/>
    </xf>
    <xf numFmtId="164" fontId="5" fillId="0" borderId="2" xfId="0" applyFont="1" applyBorder="1" applyAlignment="1">
      <alignment horizontal="center"/>
    </xf>
    <xf numFmtId="164" fontId="0" fillId="5" borderId="0" xfId="0" applyFill="1">
      <alignment vertical="top"/>
    </xf>
    <xf numFmtId="164" fontId="0" fillId="5" borderId="0" xfId="0" applyFill="1" applyAlignment="1">
      <alignment horizontal="center"/>
    </xf>
    <xf numFmtId="164" fontId="4" fillId="5" borderId="0" xfId="0" applyFont="1" applyFill="1">
      <alignment vertical="top"/>
    </xf>
    <xf numFmtId="164" fontId="5" fillId="6" borderId="0" xfId="0" applyFont="1" applyFill="1">
      <alignment vertical="top"/>
    </xf>
    <xf numFmtId="164" fontId="5" fillId="6" borderId="0" xfId="0" applyFont="1" applyFill="1" applyAlignment="1">
      <alignment horizontal="center"/>
    </xf>
    <xf numFmtId="164" fontId="9" fillId="0" borderId="0" xfId="0" applyFont="1">
      <alignment vertical="top"/>
    </xf>
    <xf numFmtId="164" fontId="9" fillId="0" borderId="0" xfId="0" applyFont="1" applyAlignment="1">
      <alignment horizontal="center"/>
    </xf>
    <xf numFmtId="164" fontId="0" fillId="3" borderId="0" xfId="0" applyFill="1" applyAlignment="1">
      <alignment horizontal="center"/>
    </xf>
    <xf numFmtId="164" fontId="5" fillId="0" borderId="2" xfId="0" applyFont="1" applyFill="1" applyBorder="1">
      <alignment vertical="top"/>
    </xf>
    <xf numFmtId="164" fontId="5" fillId="0" borderId="2" xfId="0" applyFont="1" applyFill="1" applyBorder="1" applyAlignment="1">
      <alignment horizontal="center"/>
    </xf>
    <xf numFmtId="164" fontId="5" fillId="0" borderId="0" xfId="0" applyFont="1" applyFill="1">
      <alignment vertical="top"/>
    </xf>
    <xf numFmtId="164" fontId="0" fillId="2" borderId="0" xfId="0" applyFill="1">
      <alignment vertical="top"/>
    </xf>
    <xf numFmtId="164" fontId="5" fillId="2" borderId="1" xfId="0" applyFont="1" applyFill="1" applyBorder="1">
      <alignment vertical="top"/>
    </xf>
    <xf numFmtId="164" fontId="0" fillId="0" borderId="2" xfId="0" applyBorder="1">
      <alignment vertical="top"/>
    </xf>
    <xf numFmtId="164" fontId="0" fillId="0" borderId="2" xfId="0" applyBorder="1" applyAlignment="1">
      <alignment horizontal="center"/>
    </xf>
    <xf numFmtId="164" fontId="5" fillId="0" borderId="0" xfId="0" applyFont="1" applyAlignment="1">
      <alignment horizontal="center"/>
    </xf>
    <xf numFmtId="164" fontId="5" fillId="3" borderId="2" xfId="0" applyFont="1" applyFill="1" applyBorder="1">
      <alignment vertical="top"/>
    </xf>
    <xf numFmtId="164" fontId="5" fillId="3" borderId="2" xfId="0" applyFont="1" applyFill="1" applyBorder="1" applyAlignment="1">
      <alignment horizontal="center"/>
    </xf>
    <xf numFmtId="164" fontId="0" fillId="0" borderId="0" xfId="0" quotePrefix="1">
      <alignment vertical="top"/>
    </xf>
    <xf numFmtId="164" fontId="0" fillId="0" borderId="0" xfId="0" applyFill="1">
      <alignment vertical="top"/>
    </xf>
    <xf numFmtId="164" fontId="10" fillId="0" borderId="0" xfId="0" applyFont="1">
      <alignment vertical="top"/>
    </xf>
    <xf numFmtId="164" fontId="11" fillId="0" borderId="0" xfId="0" applyFont="1">
      <alignment vertical="top"/>
    </xf>
    <xf numFmtId="164" fontId="0" fillId="0" borderId="0" xfId="0" applyBorder="1">
      <alignment vertical="top"/>
    </xf>
    <xf numFmtId="164" fontId="5" fillId="0" borderId="0" xfId="0" applyFont="1" applyBorder="1">
      <alignment vertical="top"/>
    </xf>
    <xf numFmtId="164" fontId="5" fillId="0" borderId="0" xfId="0" applyFont="1" applyBorder="1" applyAlignment="1">
      <alignment horizontal="center"/>
    </xf>
    <xf numFmtId="164" fontId="0" fillId="0" borderId="0" xfId="0" applyAlignment="1">
      <alignment horizontal="center" vertical="top"/>
    </xf>
    <xf numFmtId="164" fontId="6" fillId="0" borderId="0" xfId="0" applyFont="1" applyAlignment="1">
      <alignment horizontal="center" vertical="top"/>
    </xf>
    <xf numFmtId="164" fontId="8" fillId="0" borderId="2" xfId="0" applyFont="1" applyBorder="1" applyAlignment="1">
      <alignment horizontal="center" vertical="top"/>
    </xf>
    <xf numFmtId="164" fontId="8" fillId="0" borderId="0" xfId="0" applyFont="1" applyAlignment="1">
      <alignment horizontal="center" vertical="top"/>
    </xf>
    <xf numFmtId="164" fontId="8" fillId="3" borderId="2" xfId="0" applyFont="1" applyFill="1" applyBorder="1" applyAlignment="1">
      <alignment horizontal="center" vertical="top"/>
    </xf>
    <xf numFmtId="164" fontId="6" fillId="5" borderId="0" xfId="0" applyFont="1" applyFill="1" applyAlignment="1">
      <alignment horizontal="center" vertical="top"/>
    </xf>
    <xf numFmtId="164" fontId="4" fillId="5" borderId="0" xfId="0" applyFont="1" applyFill="1" applyAlignment="1">
      <alignment horizontal="center"/>
    </xf>
    <xf numFmtId="164" fontId="7" fillId="0" borderId="0" xfId="0" applyFont="1">
      <alignment vertical="top"/>
    </xf>
    <xf numFmtId="164" fontId="7" fillId="0" borderId="0" xfId="0" applyFont="1" applyAlignment="1">
      <alignment horizontal="center"/>
    </xf>
    <xf numFmtId="164" fontId="0" fillId="0" borderId="2" xfId="0" applyBorder="1" applyAlignment="1">
      <alignment horizontal="center" vertical="top"/>
    </xf>
    <xf numFmtId="164" fontId="0" fillId="0" borderId="2" xfId="0" applyBorder="1" applyAlignment="1">
      <alignment horizontal="left" vertical="top" indent="1"/>
    </xf>
    <xf numFmtId="164" fontId="5" fillId="7" borderId="0" xfId="0" applyFont="1" applyFill="1">
      <alignment vertical="top"/>
    </xf>
    <xf numFmtId="164" fontId="5" fillId="7" borderId="0" xfId="0" applyFont="1" applyFill="1" applyAlignment="1">
      <alignment horizontal="center"/>
    </xf>
    <xf numFmtId="164" fontId="5" fillId="0" borderId="0" xfId="0" applyFont="1" applyFill="1" applyAlignment="1">
      <alignment horizontal="center"/>
    </xf>
    <xf numFmtId="164" fontId="9" fillId="0" borderId="0" xfId="0" applyFont="1" applyFill="1">
      <alignment vertical="top"/>
    </xf>
    <xf numFmtId="164" fontId="9" fillId="0" borderId="0" xfId="0" applyFont="1" applyFill="1" applyAlignment="1">
      <alignment horizontal="center"/>
    </xf>
    <xf numFmtId="164" fontId="6" fillId="0" borderId="0" xfId="0" applyFont="1" applyFill="1" applyAlignment="1">
      <alignment horizontal="center" vertical="top"/>
    </xf>
    <xf numFmtId="164" fontId="8" fillId="0" borderId="2" xfId="0" applyFont="1" applyFill="1" applyBorder="1" applyAlignment="1">
      <alignment horizontal="center" vertical="top"/>
    </xf>
    <xf numFmtId="164" fontId="5" fillId="8" borderId="2" xfId="0" applyFont="1" applyFill="1" applyBorder="1">
      <alignment vertical="top"/>
    </xf>
    <xf numFmtId="164" fontId="5" fillId="8" borderId="2" xfId="0" applyFont="1" applyFill="1" applyBorder="1" applyAlignment="1">
      <alignment horizontal="center"/>
    </xf>
    <xf numFmtId="164" fontId="8" fillId="8" borderId="2" xfId="0" applyFont="1" applyFill="1" applyBorder="1" applyAlignment="1">
      <alignment horizontal="center" vertical="top"/>
    </xf>
    <xf numFmtId="164" fontId="8" fillId="0" borderId="0" xfId="0" applyFont="1" applyBorder="1" applyAlignment="1">
      <alignment horizontal="center" vertical="top"/>
    </xf>
    <xf numFmtId="164" fontId="0" fillId="0" borderId="0" xfId="0" applyBorder="1" applyAlignment="1">
      <alignment horizontal="center"/>
    </xf>
    <xf numFmtId="164" fontId="6" fillId="0" borderId="0" xfId="0" applyFont="1" applyBorder="1" applyAlignment="1">
      <alignment horizontal="center" vertical="top"/>
    </xf>
    <xf numFmtId="164" fontId="11" fillId="7" borderId="0" xfId="0" applyFont="1" applyFill="1">
      <alignment vertical="top"/>
    </xf>
    <xf numFmtId="164" fontId="11" fillId="7" borderId="0" xfId="0" applyFont="1" applyFill="1" applyAlignment="1">
      <alignment horizontal="center"/>
    </xf>
    <xf numFmtId="164" fontId="0" fillId="0" borderId="0" xfId="0" applyFill="1" applyAlignment="1">
      <alignment horizontal="center"/>
    </xf>
    <xf numFmtId="164" fontId="4" fillId="4" borderId="0" xfId="0" applyFont="1" applyFill="1" applyAlignment="1">
      <alignment horizontal="center" vertical="top"/>
    </xf>
    <xf numFmtId="164" fontId="5" fillId="0" borderId="0" xfId="0" applyFont="1" applyAlignment="1">
      <alignment horizontal="center" vertical="top"/>
    </xf>
    <xf numFmtId="165" fontId="0" fillId="0" borderId="0" xfId="1" applyFont="1">
      <alignment vertical="top"/>
    </xf>
    <xf numFmtId="165" fontId="9" fillId="2" borderId="1" xfId="1" applyFont="1" applyFill="1" applyBorder="1">
      <alignment vertical="top"/>
    </xf>
    <xf numFmtId="164" fontId="5" fillId="3" borderId="0" xfId="0" applyFont="1" applyFill="1">
      <alignment vertical="top"/>
    </xf>
    <xf numFmtId="164" fontId="5" fillId="6" borderId="0" xfId="0" applyFont="1" applyFill="1" applyAlignment="1">
      <alignment horizontal="center" vertical="top"/>
    </xf>
    <xf numFmtId="164" fontId="0" fillId="0" borderId="1" xfId="0" applyFill="1" applyBorder="1" applyAlignment="1">
      <alignment horizontal="center" vertical="top"/>
    </xf>
    <xf numFmtId="165" fontId="9" fillId="0" borderId="1" xfId="1" applyFont="1" applyFill="1" applyBorder="1">
      <alignment vertical="top"/>
    </xf>
    <xf numFmtId="164" fontId="5" fillId="0" borderId="2" xfId="0" applyFont="1" applyBorder="1" applyAlignment="1">
      <alignment horizontal="center" vertical="top"/>
    </xf>
    <xf numFmtId="164" fontId="5" fillId="7" borderId="0" xfId="0" applyFont="1" applyFill="1" applyAlignment="1">
      <alignment horizontal="center" vertical="top"/>
    </xf>
    <xf numFmtId="164" fontId="5" fillId="0" borderId="0" xfId="0" applyFont="1" applyFill="1" applyAlignment="1">
      <alignment horizontal="center" vertical="top"/>
    </xf>
    <xf numFmtId="164" fontId="0" fillId="5" borderId="0" xfId="0" applyFill="1" applyAlignment="1">
      <alignment horizontal="center" vertical="top"/>
    </xf>
    <xf numFmtId="164" fontId="9" fillId="0" borderId="0" xfId="0" applyFont="1" applyAlignment="1">
      <alignment horizontal="center" vertical="top"/>
    </xf>
    <xf numFmtId="164" fontId="0" fillId="0" borderId="0" xfId="0" applyFill="1" applyAlignment="1">
      <alignment horizontal="center" vertical="top"/>
    </xf>
    <xf numFmtId="164" fontId="0" fillId="3" borderId="0" xfId="0" applyFill="1" applyAlignment="1">
      <alignment horizontal="center" vertical="top"/>
    </xf>
    <xf numFmtId="164" fontId="9" fillId="0" borderId="0" xfId="0" applyFont="1" applyFill="1" applyAlignment="1">
      <alignment horizontal="center" vertical="top"/>
    </xf>
    <xf numFmtId="170" fontId="5" fillId="0" borderId="2" xfId="0" applyNumberFormat="1" applyFont="1" applyBorder="1" applyAlignment="1">
      <alignment horizontal="center" vertical="top"/>
    </xf>
    <xf numFmtId="164" fontId="5" fillId="0" borderId="0" xfId="0" applyFont="1" applyFill="1" applyBorder="1">
      <alignment vertical="top"/>
    </xf>
    <xf numFmtId="1" fontId="4" fillId="4" borderId="0" xfId="0" applyNumberFormat="1" applyFont="1" applyFill="1" applyAlignment="1">
      <alignment horizontal="center" vertical="top"/>
    </xf>
    <xf numFmtId="1" fontId="9" fillId="0" borderId="0" xfId="0" applyNumberFormat="1" applyFont="1">
      <alignment vertical="top"/>
    </xf>
    <xf numFmtId="1" fontId="9" fillId="0" borderId="0" xfId="0" applyNumberFormat="1" applyFont="1" applyAlignment="1">
      <alignment horizontal="center" vertical="top"/>
    </xf>
    <xf numFmtId="1" fontId="4" fillId="4" borderId="0" xfId="0" applyNumberFormat="1" applyFont="1" applyFill="1">
      <alignment vertical="top"/>
    </xf>
    <xf numFmtId="164" fontId="14" fillId="0" borderId="0" xfId="0" applyFont="1">
      <alignment vertical="top"/>
    </xf>
    <xf numFmtId="170" fontId="14" fillId="0" borderId="0" xfId="0" applyNumberFormat="1" applyFont="1">
      <alignment vertical="top"/>
    </xf>
    <xf numFmtId="164" fontId="6" fillId="0" borderId="2" xfId="0" applyFont="1" applyBorder="1" applyAlignment="1">
      <alignment horizontal="center" vertical="top"/>
    </xf>
    <xf numFmtId="164" fontId="0" fillId="0" borderId="0" xfId="0" applyFill="1" applyBorder="1">
      <alignment vertical="top"/>
    </xf>
    <xf numFmtId="164" fontId="0" fillId="2" borderId="0" xfId="0" applyFill="1" applyBorder="1">
      <alignment vertical="top"/>
    </xf>
    <xf numFmtId="170" fontId="0" fillId="0" borderId="0" xfId="0" applyNumberFormat="1" applyBorder="1">
      <alignment vertical="top"/>
    </xf>
    <xf numFmtId="164" fontId="9" fillId="2" borderId="0" xfId="0" applyFont="1" applyFill="1">
      <alignment vertical="top"/>
    </xf>
    <xf numFmtId="164" fontId="9" fillId="0" borderId="0" xfId="0" quotePrefix="1" applyFont="1">
      <alignment vertical="top"/>
    </xf>
    <xf numFmtId="164" fontId="0" fillId="0" borderId="0" xfId="0" quotePrefix="1" applyFill="1">
      <alignment vertical="top"/>
    </xf>
    <xf numFmtId="164" fontId="9" fillId="0" borderId="0" xfId="0" quotePrefix="1" applyFont="1" applyFill="1">
      <alignment vertical="top"/>
    </xf>
    <xf numFmtId="164" fontId="7" fillId="0" borderId="0" xfId="0" applyFont="1" applyAlignment="1">
      <alignment horizontal="center" vertical="top"/>
    </xf>
    <xf numFmtId="164" fontId="13" fillId="0" borderId="0" xfId="0" applyFont="1" applyFill="1" applyBorder="1" applyAlignment="1">
      <alignment horizontal="center" vertical="top"/>
    </xf>
    <xf numFmtId="164" fontId="7" fillId="0" borderId="0" xfId="0" applyFont="1" applyFill="1">
      <alignment vertical="top"/>
    </xf>
    <xf numFmtId="164" fontId="7" fillId="0" borderId="0" xfId="0" applyFont="1" applyFill="1" applyAlignment="1">
      <alignment horizontal="center"/>
    </xf>
    <xf numFmtId="164" fontId="7" fillId="0" borderId="0" xfId="0" applyFont="1" applyFill="1" applyAlignment="1">
      <alignment horizontal="center" vertical="top"/>
    </xf>
    <xf numFmtId="164" fontId="11" fillId="0" borderId="2" xfId="0" applyFont="1" applyFill="1" applyBorder="1">
      <alignment vertical="top"/>
    </xf>
    <xf numFmtId="164" fontId="11" fillId="0" borderId="2" xfId="0" applyFont="1" applyFill="1" applyBorder="1" applyAlignment="1">
      <alignment horizontal="center"/>
    </xf>
    <xf numFmtId="164" fontId="9" fillId="0" borderId="2" xfId="0" applyFont="1" applyFill="1" applyBorder="1">
      <alignment vertical="top"/>
    </xf>
    <xf numFmtId="164" fontId="9" fillId="0" borderId="2" xfId="0" applyFont="1" applyFill="1" applyBorder="1" applyAlignment="1">
      <alignment horizontal="center"/>
    </xf>
    <xf numFmtId="170" fontId="9" fillId="0" borderId="2" xfId="0" applyNumberFormat="1" applyFont="1" applyFill="1" applyBorder="1" applyAlignment="1">
      <alignment horizontal="center" vertical="top"/>
    </xf>
    <xf numFmtId="164" fontId="9" fillId="2" borderId="0" xfId="0" applyFont="1" applyFill="1" applyAlignment="1">
      <alignment horizontal="center" vertical="top"/>
    </xf>
    <xf numFmtId="170" fontId="9" fillId="2" borderId="0" xfId="0" applyNumberFormat="1" applyFont="1" applyFill="1" applyAlignment="1">
      <alignment horizontal="center" vertical="top"/>
    </xf>
    <xf numFmtId="164" fontId="6" fillId="0" borderId="2" xfId="0" applyFont="1" applyFill="1" applyBorder="1" applyAlignment="1">
      <alignment horizontal="center"/>
    </xf>
    <xf numFmtId="165" fontId="9" fillId="2" borderId="0" xfId="1" applyFont="1" applyFill="1">
      <alignment vertical="top"/>
    </xf>
    <xf numFmtId="170" fontId="9" fillId="2" borderId="0" xfId="0" applyNumberFormat="1" applyFont="1" applyFill="1">
      <alignment vertical="top"/>
    </xf>
    <xf numFmtId="164" fontId="6" fillId="0" borderId="0" xfId="0" applyFont="1" applyFill="1">
      <alignment vertical="top"/>
    </xf>
    <xf numFmtId="170" fontId="7" fillId="0" borderId="0" xfId="0" applyNumberFormat="1" applyFont="1" applyFill="1" applyAlignment="1">
      <alignment horizontal="center" vertical="top"/>
    </xf>
    <xf numFmtId="164" fontId="9" fillId="3" borderId="2" xfId="0" applyFont="1" applyFill="1" applyBorder="1" applyAlignment="1">
      <alignment horizontal="center" vertical="top"/>
    </xf>
    <xf numFmtId="164" fontId="12" fillId="5" borderId="0" xfId="0" applyFont="1" applyFill="1">
      <alignment vertical="top"/>
    </xf>
    <xf numFmtId="170" fontId="11" fillId="0" borderId="2" xfId="0" applyNumberFormat="1" applyFont="1" applyFill="1" applyBorder="1" applyAlignment="1">
      <alignment horizontal="center" vertical="top"/>
    </xf>
    <xf numFmtId="170" fontId="9" fillId="0" borderId="0" xfId="0" applyNumberFormat="1" applyFont="1" applyFill="1" applyAlignment="1">
      <alignment horizontal="center" vertical="top"/>
    </xf>
    <xf numFmtId="165" fontId="7" fillId="0" borderId="0" xfId="0" applyNumberFormat="1" applyFont="1" applyFill="1" applyAlignment="1">
      <alignment horizontal="center" vertical="top"/>
    </xf>
    <xf numFmtId="164" fontId="11" fillId="3" borderId="2" xfId="0" applyFont="1" applyFill="1" applyBorder="1" applyAlignment="1">
      <alignment horizontal="center" vertical="top"/>
    </xf>
    <xf numFmtId="0" fontId="7" fillId="0" borderId="0" xfId="0" applyNumberFormat="1" applyFont="1" applyAlignment="1">
      <alignment horizontal="center" vertical="top"/>
    </xf>
    <xf numFmtId="164" fontId="8" fillId="6" borderId="0" xfId="0" applyFont="1" applyFill="1" applyAlignment="1">
      <alignment horizontal="center" vertical="top"/>
    </xf>
    <xf numFmtId="164" fontId="6" fillId="0" borderId="0" xfId="0" applyFont="1" applyFill="1" applyBorder="1" applyAlignment="1">
      <alignment horizontal="center" vertical="top"/>
    </xf>
    <xf numFmtId="164" fontId="8" fillId="0" borderId="0" xfId="0" applyFont="1" applyFill="1" applyAlignment="1">
      <alignment horizontal="center" vertical="top"/>
    </xf>
    <xf numFmtId="170" fontId="5" fillId="0" borderId="2" xfId="0" applyNumberFormat="1" applyFont="1" applyBorder="1">
      <alignment vertical="top"/>
    </xf>
    <xf numFmtId="170" fontId="9" fillId="0" borderId="0" xfId="0" applyNumberFormat="1" applyFont="1" applyAlignment="1">
      <alignment horizontal="center" vertical="top"/>
    </xf>
    <xf numFmtId="164" fontId="11" fillId="7" borderId="0" xfId="0" applyFont="1" applyFill="1" applyAlignment="1">
      <alignment horizontal="center" vertical="top"/>
    </xf>
    <xf numFmtId="170" fontId="7" fillId="0" borderId="0" xfId="0" applyNumberFormat="1" applyFont="1" applyAlignment="1">
      <alignment horizontal="center" vertical="top"/>
    </xf>
    <xf numFmtId="164" fontId="0" fillId="6" borderId="0" xfId="0" applyFont="1" applyFill="1" applyAlignment="1">
      <alignment horizontal="center"/>
    </xf>
    <xf numFmtId="164" fontId="0" fillId="6" borderId="0" xfId="0" applyFont="1" applyFill="1">
      <alignment vertical="top"/>
    </xf>
    <xf numFmtId="164" fontId="12" fillId="5" borderId="0" xfId="0" applyFont="1" applyFill="1" applyAlignment="1">
      <alignment horizontal="center"/>
    </xf>
    <xf numFmtId="170" fontId="0" fillId="2" borderId="0" xfId="0" applyNumberFormat="1" applyFill="1" applyAlignment="1">
      <alignment horizontal="center" vertical="top"/>
    </xf>
    <xf numFmtId="165" fontId="0" fillId="2" borderId="0" xfId="1" applyFont="1" applyFill="1">
      <alignment vertical="top"/>
    </xf>
    <xf numFmtId="165" fontId="7" fillId="0" borderId="0" xfId="0" applyNumberFormat="1" applyFont="1" applyAlignment="1">
      <alignment horizontal="center" vertical="top"/>
    </xf>
    <xf numFmtId="170" fontId="0" fillId="0" borderId="0" xfId="0" applyNumberFormat="1" applyAlignment="1">
      <alignment horizontal="center" vertical="top"/>
    </xf>
    <xf numFmtId="170" fontId="0" fillId="0" borderId="0" xfId="0" applyNumberFormat="1">
      <alignment vertical="top"/>
    </xf>
    <xf numFmtId="170" fontId="0" fillId="3" borderId="0" xfId="0" applyNumberFormat="1" applyFill="1">
      <alignment vertical="top"/>
    </xf>
    <xf numFmtId="164" fontId="11" fillId="0" borderId="0" xfId="0" applyFont="1" applyFill="1" applyBorder="1">
      <alignment vertical="top"/>
    </xf>
    <xf numFmtId="164" fontId="11" fillId="0" borderId="0" xfId="0" applyFont="1" applyFill="1" applyBorder="1" applyAlignment="1">
      <alignment horizontal="center"/>
    </xf>
    <xf numFmtId="164" fontId="8" fillId="0" borderId="0" xfId="0" applyFont="1" applyFill="1" applyBorder="1" applyAlignment="1">
      <alignment horizontal="center" vertical="top"/>
    </xf>
    <xf numFmtId="170" fontId="11" fillId="0" borderId="0" xfId="0" applyNumberFormat="1" applyFont="1" applyFill="1" applyBorder="1" applyAlignment="1">
      <alignment horizontal="center" vertical="top"/>
    </xf>
    <xf numFmtId="164" fontId="11" fillId="0" borderId="2" xfId="0" applyFont="1" applyBorder="1">
      <alignment vertical="top"/>
    </xf>
    <xf numFmtId="164" fontId="15" fillId="0" borderId="2" xfId="0" applyFont="1" applyBorder="1" applyAlignment="1">
      <alignment horizontal="center"/>
    </xf>
    <xf numFmtId="164" fontId="15" fillId="0" borderId="2" xfId="0" applyFont="1" applyBorder="1">
      <alignment vertical="top"/>
    </xf>
    <xf numFmtId="165" fontId="7" fillId="0" borderId="0" xfId="1" applyFont="1">
      <alignment vertical="top"/>
    </xf>
    <xf numFmtId="165" fontId="0" fillId="0" borderId="0" xfId="1" applyFont="1" applyFill="1">
      <alignment vertical="top"/>
    </xf>
    <xf numFmtId="164" fontId="9" fillId="0" borderId="0" xfId="0" applyFont="1" applyBorder="1">
      <alignment vertical="top"/>
    </xf>
    <xf numFmtId="164" fontId="9" fillId="0" borderId="0" xfId="0" applyFont="1" applyBorder="1" applyAlignment="1">
      <alignment horizontal="center"/>
    </xf>
    <xf numFmtId="164" fontId="11" fillId="0" borderId="0" xfId="0" applyFont="1" applyAlignment="1">
      <alignment horizontal="center"/>
    </xf>
    <xf numFmtId="170" fontId="11" fillId="0" borderId="0" xfId="0" applyNumberFormat="1" applyFont="1" applyAlignment="1">
      <alignment horizontal="center" vertical="top"/>
    </xf>
    <xf numFmtId="170" fontId="0" fillId="2" borderId="0" xfId="0" applyNumberFormat="1" applyFill="1">
      <alignment vertical="top"/>
    </xf>
    <xf numFmtId="170" fontId="7" fillId="0" borderId="0" xfId="0" applyNumberFormat="1" applyFont="1" applyFill="1">
      <alignment vertical="top"/>
    </xf>
    <xf numFmtId="170" fontId="5" fillId="0" borderId="0" xfId="0" applyNumberFormat="1" applyFont="1" applyBorder="1" applyAlignment="1">
      <alignment horizontal="center" vertical="top"/>
    </xf>
    <xf numFmtId="170" fontId="5" fillId="3" borderId="2" xfId="0" applyNumberFormat="1" applyFont="1" applyFill="1" applyBorder="1" applyAlignment="1">
      <alignment horizontal="center" vertical="top"/>
    </xf>
    <xf numFmtId="170" fontId="0" fillId="3" borderId="0" xfId="0" applyNumberFormat="1" applyFill="1" applyAlignment="1">
      <alignment horizontal="center" vertical="top"/>
    </xf>
    <xf numFmtId="170" fontId="5" fillId="0" borderId="0" xfId="0" applyNumberFormat="1" applyFont="1" applyAlignment="1">
      <alignment horizontal="center" vertical="top"/>
    </xf>
    <xf numFmtId="165" fontId="9" fillId="0" borderId="3" xfId="1" applyFont="1" applyFill="1" applyBorder="1">
      <alignment vertical="top"/>
    </xf>
    <xf numFmtId="165" fontId="7" fillId="0" borderId="0" xfId="0" applyNumberFormat="1" applyFont="1" applyAlignment="1">
      <alignment horizontal="center"/>
    </xf>
    <xf numFmtId="170" fontId="5" fillId="3" borderId="0" xfId="0" applyNumberFormat="1" applyFont="1" applyFill="1" applyAlignment="1">
      <alignment horizontal="center" vertical="top"/>
    </xf>
    <xf numFmtId="164" fontId="11" fillId="0" borderId="2" xfId="0" applyFont="1" applyBorder="1" applyAlignment="1">
      <alignment horizontal="center"/>
    </xf>
    <xf numFmtId="170" fontId="11" fillId="0" borderId="2" xfId="0" applyNumberFormat="1" applyFont="1" applyBorder="1" applyAlignment="1">
      <alignment horizontal="center" vertical="top"/>
    </xf>
    <xf numFmtId="165" fontId="5" fillId="0" borderId="2" xfId="1" applyFont="1" applyBorder="1">
      <alignment vertical="top"/>
    </xf>
    <xf numFmtId="1" fontId="9" fillId="0" borderId="0" xfId="0" applyNumberFormat="1" applyFont="1" applyFill="1" applyAlignment="1">
      <alignment horizontal="center" vertical="top"/>
    </xf>
    <xf numFmtId="164" fontId="9" fillId="0" borderId="1" xfId="0" applyFont="1" applyFill="1" applyBorder="1">
      <alignment vertical="top"/>
    </xf>
    <xf numFmtId="170" fontId="9" fillId="0" borderId="1" xfId="0" applyNumberFormat="1" applyFont="1" applyFill="1" applyBorder="1">
      <alignment vertical="top"/>
    </xf>
    <xf numFmtId="170" fontId="7" fillId="0" borderId="0" xfId="0" applyNumberFormat="1" applyFont="1" applyAlignment="1">
      <alignment horizontal="center"/>
    </xf>
    <xf numFmtId="165" fontId="7" fillId="0" borderId="0" xfId="0" applyNumberFormat="1" applyFont="1" applyFill="1" applyAlignment="1">
      <alignment horizontal="center"/>
    </xf>
    <xf numFmtId="164" fontId="5" fillId="3" borderId="0" xfId="0" applyFont="1" applyFill="1" applyAlignment="1">
      <alignment horizontal="center"/>
    </xf>
    <xf numFmtId="164" fontId="5" fillId="3" borderId="0" xfId="0" applyFont="1" applyFill="1" applyAlignment="1">
      <alignment horizontal="center" vertical="top"/>
    </xf>
    <xf numFmtId="165" fontId="9" fillId="0" borderId="0" xfId="0" applyNumberFormat="1" applyFont="1" applyAlignment="1">
      <alignment horizontal="center"/>
    </xf>
    <xf numFmtId="171" fontId="9" fillId="0" borderId="1" xfId="0" applyNumberFormat="1" applyFont="1" applyFill="1" applyBorder="1">
      <alignment vertical="top"/>
    </xf>
    <xf numFmtId="171" fontId="9" fillId="0" borderId="0" xfId="0" applyNumberFormat="1" applyFont="1" applyAlignment="1">
      <alignment horizontal="center"/>
    </xf>
    <xf numFmtId="164" fontId="16" fillId="0" borderId="0" xfId="0" applyFont="1" applyFill="1">
      <alignment vertical="top"/>
    </xf>
    <xf numFmtId="164" fontId="16" fillId="0" borderId="0" xfId="0" applyFont="1">
      <alignment vertical="top"/>
    </xf>
    <xf numFmtId="170" fontId="5" fillId="0" borderId="2" xfId="0" applyNumberFormat="1" applyFont="1" applyBorder="1" applyAlignment="1">
      <alignment horizontal="center"/>
    </xf>
    <xf numFmtId="170" fontId="9" fillId="0" borderId="0" xfId="0" applyNumberFormat="1" applyFont="1" applyAlignment="1">
      <alignment horizontal="center"/>
    </xf>
    <xf numFmtId="165" fontId="5" fillId="0" borderId="2" xfId="1" applyFont="1" applyBorder="1" applyAlignment="1">
      <alignment horizontal="center" vertical="top"/>
    </xf>
    <xf numFmtId="165" fontId="0" fillId="0" borderId="0" xfId="1" applyFont="1" applyAlignment="1">
      <alignment horizontal="center" vertical="top"/>
    </xf>
    <xf numFmtId="165" fontId="9" fillId="0" borderId="0" xfId="1" applyFont="1" applyFill="1" applyAlignment="1">
      <alignment horizontal="center" vertical="top"/>
    </xf>
    <xf numFmtId="164" fontId="4" fillId="5" borderId="0" xfId="0" applyFont="1" applyFill="1" applyAlignment="1">
      <alignment horizontal="center" vertical="top"/>
    </xf>
    <xf numFmtId="171" fontId="5" fillId="0" borderId="2" xfId="0" applyNumberFormat="1" applyFont="1" applyBorder="1" applyAlignment="1">
      <alignment horizontal="center" vertical="top"/>
    </xf>
    <xf numFmtId="171" fontId="9" fillId="0" borderId="0" xfId="0" applyNumberFormat="1" applyFont="1" applyAlignment="1">
      <alignment horizontal="center" vertical="top"/>
    </xf>
    <xf numFmtId="170" fontId="0" fillId="0" borderId="0" xfId="0" applyNumberFormat="1" applyAlignment="1">
      <alignment horizontal="center"/>
    </xf>
    <xf numFmtId="170" fontId="5" fillId="0" borderId="0" xfId="0" applyNumberFormat="1" applyFont="1" applyBorder="1">
      <alignment vertical="top"/>
    </xf>
    <xf numFmtId="170" fontId="5" fillId="0" borderId="0" xfId="0" applyNumberFormat="1" applyFont="1" applyBorder="1" applyAlignment="1">
      <alignment horizontal="center"/>
    </xf>
    <xf numFmtId="164" fontId="0" fillId="0" borderId="2" xfId="0" applyFill="1" applyBorder="1">
      <alignment vertical="top"/>
    </xf>
    <xf numFmtId="170" fontId="5" fillId="0" borderId="2" xfId="0" applyNumberFormat="1" applyFont="1" applyFill="1" applyBorder="1">
      <alignment vertical="top"/>
    </xf>
    <xf numFmtId="170" fontId="9" fillId="0" borderId="0" xfId="0" applyNumberFormat="1" applyFont="1" applyFill="1" applyBorder="1" applyAlignment="1">
      <alignment horizontal="center" vertical="top"/>
    </xf>
    <xf numFmtId="164" fontId="0" fillId="0" borderId="0" xfId="0" applyFill="1" applyBorder="1" applyAlignment="1">
      <alignment horizontal="center" vertical="top"/>
    </xf>
    <xf numFmtId="171" fontId="9" fillId="0" borderId="0" xfId="0" applyNumberFormat="1" applyFont="1" applyFill="1" applyBorder="1" applyAlignment="1">
      <alignment horizontal="center" vertical="top"/>
    </xf>
    <xf numFmtId="170" fontId="5" fillId="0" borderId="0" xfId="0" applyNumberFormat="1" applyFont="1" applyFill="1" applyBorder="1" applyAlignment="1">
      <alignment horizontal="center" vertical="top"/>
    </xf>
    <xf numFmtId="164" fontId="9" fillId="8" borderId="0" xfId="0" applyFont="1" applyFill="1">
      <alignment vertical="top"/>
    </xf>
    <xf numFmtId="164" fontId="9" fillId="8" borderId="0" xfId="0" applyFont="1" applyFill="1" applyAlignment="1">
      <alignment horizontal="center" vertical="top"/>
    </xf>
    <xf numFmtId="164" fontId="18" fillId="8" borderId="0" xfId="0" applyFont="1" applyFill="1">
      <alignment vertical="top"/>
    </xf>
    <xf numFmtId="164" fontId="0" fillId="4" borderId="0" xfId="0" applyFill="1">
      <alignment vertical="top"/>
    </xf>
    <xf numFmtId="164" fontId="0" fillId="4" borderId="0" xfId="0" applyFill="1" applyAlignment="1">
      <alignment horizontal="center" vertical="top"/>
    </xf>
    <xf numFmtId="170" fontId="0" fillId="0" borderId="0" xfId="0" applyNumberFormat="1" applyFill="1">
      <alignment vertical="top"/>
    </xf>
    <xf numFmtId="164" fontId="0" fillId="9" borderId="0" xfId="0" applyFill="1">
      <alignment vertical="top"/>
    </xf>
    <xf numFmtId="164" fontId="7" fillId="3" borderId="0" xfId="0" applyFont="1" applyFill="1" applyAlignment="1">
      <alignment horizontal="center" vertical="top"/>
    </xf>
    <xf numFmtId="164" fontId="12" fillId="5" borderId="0" xfId="0" applyFont="1" applyFill="1" applyAlignment="1">
      <alignment horizontal="center" vertical="top"/>
    </xf>
    <xf numFmtId="164" fontId="0" fillId="6" borderId="0" xfId="0" applyFont="1" applyFill="1" applyAlignment="1">
      <alignment horizontal="center" vertical="top"/>
    </xf>
    <xf numFmtId="1" fontId="0" fillId="0" borderId="0" xfId="0" applyNumberFormat="1" applyFill="1">
      <alignment vertical="top"/>
    </xf>
    <xf numFmtId="164" fontId="0" fillId="0" borderId="2" xfId="0" applyFill="1" applyBorder="1" applyAlignment="1">
      <alignment horizontal="center" vertical="top"/>
    </xf>
    <xf numFmtId="170" fontId="5" fillId="0" borderId="2" xfId="0" applyNumberFormat="1" applyFont="1" applyFill="1" applyBorder="1" applyAlignment="1">
      <alignment horizontal="center" vertical="top"/>
    </xf>
    <xf numFmtId="170" fontId="7" fillId="0" borderId="0" xfId="0" applyNumberFormat="1" applyFont="1">
      <alignment vertical="top"/>
    </xf>
    <xf numFmtId="170" fontId="0" fillId="0" borderId="0" xfId="0" applyNumberFormat="1" applyFill="1" applyAlignment="1">
      <alignment horizontal="center" vertical="top"/>
    </xf>
    <xf numFmtId="165" fontId="0" fillId="0" borderId="0" xfId="1" applyFont="1" applyFill="1" applyAlignment="1">
      <alignment horizontal="center" vertical="top"/>
    </xf>
    <xf numFmtId="170" fontId="7" fillId="0" borderId="0" xfId="1" applyNumberFormat="1" applyFont="1" applyFill="1" applyAlignment="1">
      <alignment horizontal="center" vertical="top"/>
    </xf>
    <xf numFmtId="170" fontId="5" fillId="3" borderId="2" xfId="0" applyNumberFormat="1" applyFont="1" applyFill="1" applyBorder="1">
      <alignment vertical="top"/>
    </xf>
    <xf numFmtId="170" fontId="5" fillId="8" borderId="2" xfId="0" applyNumberFormat="1" applyFont="1" applyFill="1" applyBorder="1">
      <alignment vertical="top"/>
    </xf>
    <xf numFmtId="170" fontId="5" fillId="8" borderId="2" xfId="0" applyNumberFormat="1" applyFont="1" applyFill="1" applyBorder="1" applyAlignment="1">
      <alignment horizontal="center" vertical="top"/>
    </xf>
    <xf numFmtId="170" fontId="11" fillId="3" borderId="2" xfId="0" applyNumberFormat="1" applyFont="1" applyFill="1" applyBorder="1" applyAlignment="1">
      <alignment horizontal="center" vertical="top"/>
    </xf>
    <xf numFmtId="164" fontId="7" fillId="0" borderId="0" xfId="0" quotePrefix="1" applyFont="1" applyFill="1">
      <alignment vertical="top"/>
    </xf>
    <xf numFmtId="164" fontId="5" fillId="0" borderId="0" xfId="0" applyFont="1" applyFill="1" applyBorder="1" applyAlignment="1">
      <alignment horizontal="center"/>
    </xf>
    <xf numFmtId="170" fontId="9" fillId="0" borderId="0" xfId="0" applyNumberFormat="1" applyFont="1" applyFill="1">
      <alignment vertical="top"/>
    </xf>
    <xf numFmtId="1" fontId="5" fillId="7" borderId="0" xfId="0" applyNumberFormat="1" applyFont="1" applyFill="1" applyAlignment="1">
      <alignment horizontal="center" vertical="top"/>
    </xf>
    <xf numFmtId="1" fontId="11" fillId="7" borderId="0" xfId="0" applyNumberFormat="1" applyFont="1" applyFill="1" applyAlignment="1">
      <alignment horizontal="center" vertical="top"/>
    </xf>
    <xf numFmtId="165" fontId="9" fillId="0" borderId="0" xfId="0" applyNumberFormat="1" applyFont="1" applyFill="1">
      <alignment vertical="top"/>
    </xf>
    <xf numFmtId="172" fontId="17" fillId="0" borderId="0" xfId="0" applyNumberFormat="1" applyFont="1" applyFill="1" applyAlignment="1">
      <alignment horizontal="center" vertical="top"/>
    </xf>
    <xf numFmtId="172" fontId="17" fillId="0" borderId="0" xfId="0" applyNumberFormat="1" applyFont="1" applyFill="1">
      <alignment vertical="top"/>
    </xf>
    <xf numFmtId="164" fontId="17" fillId="0" borderId="0" xfId="0" applyFont="1" applyFill="1" applyAlignment="1">
      <alignment horizontal="left" vertical="top" indent="1"/>
    </xf>
    <xf numFmtId="164" fontId="11" fillId="0" borderId="0" xfId="0" applyFont="1" applyFill="1">
      <alignment vertical="top"/>
    </xf>
    <xf numFmtId="170" fontId="11" fillId="0" borderId="0" xfId="0" applyNumberFormat="1" applyFont="1" applyFill="1" applyAlignment="1">
      <alignment horizontal="center" vertical="top"/>
    </xf>
    <xf numFmtId="170" fontId="11" fillId="0" borderId="2" xfId="0" applyNumberFormat="1" applyFont="1" applyFill="1" applyBorder="1">
      <alignment vertical="top"/>
    </xf>
    <xf numFmtId="170" fontId="5" fillId="0" borderId="0" xfId="0" applyNumberFormat="1" applyFont="1" applyFill="1" applyBorder="1">
      <alignment vertical="top"/>
    </xf>
    <xf numFmtId="170" fontId="15" fillId="0" borderId="2" xfId="0" applyNumberFormat="1" applyFont="1" applyFill="1" applyBorder="1">
      <alignment vertical="top"/>
    </xf>
    <xf numFmtId="164" fontId="15" fillId="0" borderId="0" xfId="0" applyFont="1" applyFill="1" applyBorder="1" applyAlignment="1">
      <alignment horizontal="center" vertical="top"/>
    </xf>
    <xf numFmtId="164" fontId="9" fillId="3" borderId="0" xfId="0" applyFont="1" applyFill="1">
      <alignment vertical="top"/>
    </xf>
    <xf numFmtId="164" fontId="9" fillId="3" borderId="0" xfId="0" applyFont="1" applyFill="1" applyAlignment="1">
      <alignment horizontal="center"/>
    </xf>
    <xf numFmtId="164" fontId="6" fillId="3" borderId="0" xfId="0" applyFont="1" applyFill="1" applyAlignment="1">
      <alignment horizontal="center" vertical="top"/>
    </xf>
    <xf numFmtId="164" fontId="9" fillId="3" borderId="0" xfId="0" applyFont="1" applyFill="1" applyAlignment="1">
      <alignment horizontal="center" vertical="top"/>
    </xf>
    <xf numFmtId="170" fontId="9" fillId="3" borderId="0" xfId="0" applyNumberFormat="1" applyFont="1" applyFill="1" applyAlignment="1">
      <alignment horizontal="center" vertical="top"/>
    </xf>
    <xf numFmtId="164" fontId="17" fillId="0" borderId="0" xfId="0" applyFont="1" applyFill="1" applyAlignment="1">
      <alignment horizontal="center" vertical="top"/>
    </xf>
    <xf numFmtId="164" fontId="22" fillId="0" borderId="0" xfId="0" applyFont="1" applyFill="1" applyBorder="1" applyAlignment="1">
      <alignment horizontal="left" vertical="center"/>
    </xf>
    <xf numFmtId="164" fontId="7" fillId="0" borderId="0" xfId="0" applyFont="1" applyFill="1" applyBorder="1" applyAlignment="1">
      <alignment horizontal="center" vertical="top"/>
    </xf>
    <xf numFmtId="164" fontId="9" fillId="0" borderId="0" xfId="0" applyFont="1" applyFill="1" applyBorder="1" applyAlignment="1">
      <alignment horizontal="center" vertical="top"/>
    </xf>
    <xf numFmtId="164" fontId="9" fillId="0" borderId="0" xfId="0" applyFont="1" applyFill="1" applyBorder="1" applyAlignment="1">
      <alignment horizontal="left" vertical="top"/>
    </xf>
    <xf numFmtId="171" fontId="9" fillId="0" borderId="0" xfId="0" applyNumberFormat="1" applyFont="1" applyFill="1" applyBorder="1" applyAlignment="1">
      <alignment horizontal="left" vertical="top"/>
    </xf>
    <xf numFmtId="170" fontId="7" fillId="0" borderId="2" xfId="0" applyNumberFormat="1" applyFont="1" applyBorder="1" applyAlignment="1">
      <alignment horizontal="center"/>
    </xf>
    <xf numFmtId="170" fontId="5" fillId="0" borderId="0" xfId="0" applyNumberFormat="1" applyFont="1">
      <alignment vertical="top"/>
    </xf>
    <xf numFmtId="164" fontId="0" fillId="0" borderId="0" xfId="0" applyFont="1">
      <alignment vertical="top"/>
    </xf>
    <xf numFmtId="170" fontId="0" fillId="0" borderId="0" xfId="0" applyNumberFormat="1" applyFont="1" applyAlignment="1">
      <alignment horizontal="center" vertical="top"/>
    </xf>
    <xf numFmtId="170" fontId="9" fillId="0" borderId="0" xfId="0" applyNumberFormat="1" applyFont="1" applyBorder="1" applyAlignment="1">
      <alignment horizontal="center"/>
    </xf>
    <xf numFmtId="164" fontId="0" fillId="0" borderId="0" xfId="0" applyFont="1" applyBorder="1">
      <alignment vertical="top"/>
    </xf>
    <xf numFmtId="170" fontId="0" fillId="0" borderId="0" xfId="0" applyNumberFormat="1" applyFont="1" applyBorder="1" applyAlignment="1">
      <alignment horizontal="center" vertical="top"/>
    </xf>
    <xf numFmtId="165" fontId="9" fillId="0" borderId="0" xfId="0" applyNumberFormat="1" applyFont="1" applyBorder="1" applyAlignment="1">
      <alignment horizontal="center"/>
    </xf>
    <xf numFmtId="164" fontId="0" fillId="0" borderId="0" xfId="0" applyFont="1" applyAlignment="1">
      <alignment horizontal="center"/>
    </xf>
    <xf numFmtId="164" fontId="0" fillId="7" borderId="0" xfId="0" applyFill="1">
      <alignment vertical="top"/>
    </xf>
    <xf numFmtId="164" fontId="0" fillId="7" borderId="0" xfId="0" applyFill="1" applyAlignment="1">
      <alignment horizontal="center"/>
    </xf>
    <xf numFmtId="164" fontId="6" fillId="7" borderId="0" xfId="0" applyFont="1" applyFill="1" applyAlignment="1">
      <alignment horizontal="center" vertical="top"/>
    </xf>
    <xf numFmtId="164" fontId="7" fillId="0" borderId="0" xfId="0" applyFont="1" applyFill="1" applyBorder="1" applyAlignment="1">
      <alignment horizontal="left" vertical="top"/>
    </xf>
    <xf numFmtId="165" fontId="7" fillId="0" borderId="0" xfId="1" applyFont="1" applyFill="1" applyBorder="1">
      <alignment vertical="top"/>
    </xf>
    <xf numFmtId="165" fontId="7" fillId="0" borderId="0" xfId="1" applyFont="1" applyFill="1">
      <alignment vertical="top"/>
    </xf>
    <xf numFmtId="165" fontId="0" fillId="0" borderId="1" xfId="1" applyFont="1" applyBorder="1">
      <alignment vertical="top"/>
    </xf>
    <xf numFmtId="171" fontId="7" fillId="0" borderId="0" xfId="0" applyNumberFormat="1" applyFont="1" applyFill="1" applyAlignment="1">
      <alignment horizontal="center"/>
    </xf>
    <xf numFmtId="165" fontId="7" fillId="0" borderId="0" xfId="1" applyFont="1" applyFill="1" applyAlignment="1">
      <alignment horizontal="center" vertical="top"/>
    </xf>
    <xf numFmtId="171" fontId="7" fillId="0" borderId="0" xfId="0" applyNumberFormat="1" applyFont="1" applyAlignment="1">
      <alignment horizontal="center"/>
    </xf>
    <xf numFmtId="164" fontId="0" fillId="8" borderId="0" xfId="0" applyFill="1">
      <alignment vertical="top"/>
    </xf>
    <xf numFmtId="164" fontId="14" fillId="8" borderId="0" xfId="0" applyFont="1" applyFill="1" applyAlignment="1">
      <alignment horizontal="left" vertical="center"/>
    </xf>
    <xf numFmtId="164" fontId="4" fillId="0" borderId="0" xfId="0" applyFont="1" applyFill="1">
      <alignment vertical="top"/>
    </xf>
    <xf numFmtId="164" fontId="8" fillId="0" borderId="0" xfId="0" applyFont="1" applyFill="1">
      <alignment vertical="top"/>
    </xf>
    <xf numFmtId="164" fontId="8" fillId="0" borderId="2" xfId="0" applyFont="1" applyFill="1" applyBorder="1">
      <alignment vertical="top"/>
    </xf>
    <xf numFmtId="164" fontId="0" fillId="4" borderId="0" xfId="0" applyFill="1" applyAlignment="1">
      <alignment horizontal="center"/>
    </xf>
    <xf numFmtId="164" fontId="23" fillId="0" borderId="0" xfId="0" quotePrefix="1" applyFont="1" applyFill="1">
      <alignment vertical="top"/>
    </xf>
    <xf numFmtId="170" fontId="15" fillId="0" borderId="0" xfId="0" applyNumberFormat="1" applyFont="1" applyFill="1" applyBorder="1">
      <alignment vertical="top"/>
    </xf>
    <xf numFmtId="164" fontId="7" fillId="0" borderId="0" xfId="0" applyFont="1" applyFill="1" applyBorder="1">
      <alignment vertical="top"/>
    </xf>
    <xf numFmtId="165" fontId="7" fillId="0" borderId="0" xfId="0" applyNumberFormat="1" applyFont="1" applyFill="1" applyBorder="1" applyAlignment="1">
      <alignment horizontal="center"/>
    </xf>
    <xf numFmtId="171" fontId="5" fillId="3" borderId="2" xfId="0" applyNumberFormat="1" applyFont="1" applyFill="1" applyBorder="1">
      <alignment vertical="top"/>
    </xf>
    <xf numFmtId="164" fontId="7" fillId="0" borderId="0" xfId="0" applyFont="1" applyBorder="1">
      <alignment vertical="top"/>
    </xf>
    <xf numFmtId="164" fontId="7" fillId="0" borderId="0" xfId="0" applyFont="1" applyBorder="1" applyAlignment="1">
      <alignment horizontal="center"/>
    </xf>
    <xf numFmtId="164" fontId="7" fillId="0" borderId="0" xfId="0" applyFont="1" applyBorder="1" applyAlignment="1">
      <alignment horizontal="center" vertical="top"/>
    </xf>
    <xf numFmtId="170" fontId="7" fillId="0" borderId="0" xfId="0" applyNumberFormat="1" applyFont="1" applyBorder="1" applyAlignment="1">
      <alignment horizontal="center" vertical="top"/>
    </xf>
    <xf numFmtId="165" fontId="9" fillId="0" borderId="0" xfId="1" applyFont="1" applyFill="1">
      <alignment vertical="top"/>
    </xf>
    <xf numFmtId="164" fontId="17" fillId="0" borderId="0" xfId="0" applyFont="1" applyAlignment="1">
      <alignment horizontal="center" vertical="top"/>
    </xf>
    <xf numFmtId="164" fontId="6" fillId="0" borderId="0" xfId="0" applyFont="1" applyFill="1" applyBorder="1" applyAlignment="1">
      <alignment horizontal="center"/>
    </xf>
    <xf numFmtId="164" fontId="0" fillId="2" borderId="0" xfId="0" applyFill="1" applyAlignment="1">
      <alignment horizontal="center" vertical="top"/>
    </xf>
    <xf numFmtId="164" fontId="0" fillId="7" borderId="0" xfId="0" applyFill="1" applyAlignment="1">
      <alignment horizontal="center" vertical="top"/>
    </xf>
    <xf numFmtId="164" fontId="0" fillId="2" borderId="1" xfId="0" applyFill="1" applyBorder="1" applyAlignment="1">
      <alignment horizontal="center" vertical="top"/>
    </xf>
    <xf numFmtId="164" fontId="0" fillId="0" borderId="1" xfId="0" applyBorder="1" applyAlignment="1">
      <alignment horizontal="center" vertical="top"/>
    </xf>
    <xf numFmtId="165" fontId="9" fillId="2" borderId="1" xfId="1" applyFont="1" applyFill="1" applyBorder="1" applyAlignment="1">
      <alignment horizontal="center" vertical="top"/>
    </xf>
    <xf numFmtId="165" fontId="9" fillId="2" borderId="3" xfId="1" applyFont="1" applyFill="1" applyBorder="1" applyAlignment="1">
      <alignment horizontal="center" vertical="top"/>
    </xf>
    <xf numFmtId="164" fontId="11" fillId="0" borderId="2" xfId="0" applyFont="1" applyBorder="1" applyAlignment="1">
      <alignment horizontal="center" vertical="top"/>
    </xf>
    <xf numFmtId="164" fontId="9" fillId="5" borderId="0" xfId="0" applyFont="1" applyFill="1" applyAlignment="1">
      <alignment horizontal="center" vertical="top"/>
    </xf>
    <xf numFmtId="170" fontId="9" fillId="2" borderId="1" xfId="0" applyNumberFormat="1" applyFont="1" applyFill="1" applyBorder="1" applyAlignment="1">
      <alignment horizontal="center" vertical="top"/>
    </xf>
    <xf numFmtId="171" fontId="9" fillId="2" borderId="1" xfId="0" applyNumberFormat="1" applyFont="1" applyFill="1" applyBorder="1" applyAlignment="1">
      <alignment horizontal="center" vertical="top"/>
    </xf>
    <xf numFmtId="164" fontId="9" fillId="2" borderId="1" xfId="0" applyFont="1" applyFill="1" applyBorder="1" applyAlignment="1">
      <alignment horizontal="center" vertical="top"/>
    </xf>
    <xf numFmtId="165" fontId="0" fillId="2" borderId="1" xfId="1" applyFont="1" applyFill="1" applyBorder="1" applyAlignment="1">
      <alignment horizontal="center" vertical="top"/>
    </xf>
    <xf numFmtId="173" fontId="0" fillId="2" borderId="1" xfId="0" applyNumberFormat="1" applyFill="1" applyBorder="1" applyAlignment="1">
      <alignment horizontal="center" vertical="top"/>
    </xf>
    <xf numFmtId="171" fontId="0" fillId="2" borderId="1" xfId="0" applyNumberFormat="1" applyFill="1" applyBorder="1" applyAlignment="1">
      <alignment horizontal="center" vertical="top"/>
    </xf>
    <xf numFmtId="0" fontId="25" fillId="10" borderId="0" xfId="13" applyFont="1" applyFill="1"/>
    <xf numFmtId="0" fontId="26" fillId="11" borderId="0" xfId="13" applyFont="1" applyFill="1"/>
    <xf numFmtId="0" fontId="1" fillId="0" borderId="0" xfId="13"/>
    <xf numFmtId="0" fontId="27" fillId="11" borderId="0" xfId="13" applyFont="1" applyFill="1"/>
    <xf numFmtId="0" fontId="28" fillId="10" borderId="0" xfId="13" applyFont="1" applyFill="1" applyAlignment="1">
      <alignment vertical="center"/>
    </xf>
    <xf numFmtId="0" fontId="29" fillId="10" borderId="0" xfId="13" applyFont="1" applyFill="1" applyAlignment="1">
      <alignment vertical="center"/>
    </xf>
    <xf numFmtId="0" fontId="30" fillId="11" borderId="0" xfId="13" applyFont="1" applyFill="1"/>
    <xf numFmtId="0" fontId="31" fillId="0" borderId="0" xfId="13" applyFont="1" applyAlignment="1">
      <alignment vertical="top" wrapText="1"/>
    </xf>
    <xf numFmtId="0" fontId="1" fillId="0" borderId="0" xfId="13" applyAlignment="1">
      <alignment vertical="center" wrapText="1"/>
    </xf>
    <xf numFmtId="0" fontId="0" fillId="0" borderId="1" xfId="0" applyNumberFormat="1" applyFill="1" applyBorder="1" applyAlignment="1">
      <alignment horizontal="center" vertical="top"/>
    </xf>
    <xf numFmtId="0" fontId="0" fillId="0" borderId="0" xfId="0" applyNumberFormat="1">
      <alignment vertical="top"/>
    </xf>
    <xf numFmtId="0" fontId="0" fillId="2" borderId="1" xfId="0" applyNumberFormat="1" applyFill="1" applyBorder="1" applyAlignment="1">
      <alignment horizontal="center" vertical="top"/>
    </xf>
    <xf numFmtId="0" fontId="0" fillId="0" borderId="0" xfId="0" applyNumberFormat="1" applyAlignment="1">
      <alignment horizontal="center" vertical="top"/>
    </xf>
    <xf numFmtId="0" fontId="37" fillId="0" borderId="0" xfId="12" applyNumberFormat="1" applyFont="1" applyAlignment="1">
      <alignment horizontal="left" vertical="top" wrapText="1"/>
    </xf>
    <xf numFmtId="0" fontId="36" fillId="0" borderId="0" xfId="12" applyNumberFormat="1" applyFont="1" applyAlignment="1">
      <alignment horizontal="left" vertical="top" wrapText="1"/>
    </xf>
    <xf numFmtId="164" fontId="24" fillId="8" borderId="0" xfId="0" applyFont="1" applyFill="1" applyAlignment="1">
      <alignment horizontal="center" vertical="center"/>
    </xf>
  </cellXfs>
  <cellStyles count="15">
    <cellStyle name="DateLong" xfId="3" xr:uid="{ABA8DB43-B2E3-4259-9BA5-66509D557D64}"/>
    <cellStyle name="DateShort" xfId="4" xr:uid="{9DE07AAC-8F7B-4D89-8E71-9A9C2665FD8E}"/>
    <cellStyle name="Factor" xfId="2" xr:uid="{7C22C7BC-9718-447E-9036-8B424E97B968}"/>
    <cellStyle name="Hyperlink" xfId="12" builtinId="8"/>
    <cellStyle name="Hyperlink 2" xfId="14" xr:uid="{362DD7B0-0CEA-4A4C-8CE2-DADF373F5E83}"/>
    <cellStyle name="hyperLinkRowValueStyle" xfId="9" xr:uid="{05C7796C-04C5-4EE8-A2F0-67D38611AF81}"/>
    <cellStyle name="leftRowValueCell" xfId="7" xr:uid="{4975390B-D3F6-404D-8DEE-A49B5C0FFC7D}"/>
    <cellStyle name="Normal" xfId="0" builtinId="0" customBuiltin="1"/>
    <cellStyle name="Normal 2" xfId="10" xr:uid="{9FD02448-BCDF-4E06-A782-E4359DF38750}"/>
    <cellStyle name="Normal 2 2" xfId="13" xr:uid="{BF6AB848-EBA0-4490-88CA-260575B42323}"/>
    <cellStyle name="Normal 3" xfId="11" xr:uid="{7187EA74-208C-4DBA-887A-D41B19C81125}"/>
    <cellStyle name="Percent" xfId="1" builtinId="5" customBuiltin="1"/>
    <cellStyle name="rightRowValueCell" xfId="8" xr:uid="{54078378-267E-42EF-904B-66D1643E8CC3}"/>
    <cellStyle name="TableColumnHeaderTitleStyle" xfId="6" xr:uid="{A480394A-F6F7-4270-8F42-00B2CCD7CB56}"/>
    <cellStyle name="Year" xfId="5" xr:uid="{D856388A-D358-4F0A-8315-A9ECC149805A}"/>
  </cellStyles>
  <dxfs count="6">
    <dxf>
      <font>
        <condense val="0"/>
        <extend val="0"/>
        <color indexed="20"/>
      </font>
      <fill>
        <patternFill>
          <bgColor indexed="29"/>
        </patternFill>
      </fill>
    </dxf>
    <dxf>
      <font>
        <condense val="0"/>
        <extend val="0"/>
        <color auto="1"/>
      </font>
      <fill>
        <patternFill>
          <bgColor indexed="29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  <dxf>
      <font>
        <condense val="0"/>
        <extend val="0"/>
        <color indexed="20"/>
      </font>
      <fill>
        <patternFill>
          <bgColor indexed="29"/>
        </patternFill>
      </fill>
    </dxf>
    <dxf>
      <font>
        <condense val="0"/>
        <extend val="0"/>
        <color auto="1"/>
      </font>
      <fill>
        <patternFill>
          <bgColor indexed="29"/>
        </patternFill>
      </fill>
    </dxf>
    <dxf>
      <font>
        <condense val="0"/>
        <extend val="0"/>
        <color indexed="17"/>
      </font>
      <fill>
        <patternFill>
          <bgColor indexed="42"/>
        </patternFill>
      </fill>
    </dxf>
  </dxfs>
  <tableStyles count="0" defaultTableStyle="TableStyleMedium2" defaultPivotStyle="PivotStyleLight16"/>
  <colors>
    <mruColors>
      <color rgb="FFBFBFBF"/>
      <color rgb="FFA6E3B7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7" Type="http://schemas.openxmlformats.org/officeDocument/2006/relationships/image" Target="../media/image4.jpeg"/><Relationship Id="rId2" Type="http://schemas.openxmlformats.org/officeDocument/2006/relationships/hyperlink" Target="https://www.linkedin.com/company/private-equity-bro" TargetMode="External"/><Relationship Id="rId1" Type="http://schemas.openxmlformats.org/officeDocument/2006/relationships/image" Target="../media/image1.jpeg"/><Relationship Id="rId6" Type="http://schemas.openxmlformats.org/officeDocument/2006/relationships/hyperlink" Target="https://youtube.com/@PrivateEquityBro?si=M3kiIOQf9YY0Pbfv" TargetMode="External"/><Relationship Id="rId5" Type="http://schemas.openxmlformats.org/officeDocument/2006/relationships/image" Target="../media/image3.jpeg"/><Relationship Id="rId4" Type="http://schemas.openxmlformats.org/officeDocument/2006/relationships/hyperlink" Target="https://twitter.com/PrivatEquityBro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347384</xdr:colOff>
      <xdr:row>3</xdr:row>
      <xdr:rowOff>44826</xdr:rowOff>
    </xdr:from>
    <xdr:to>
      <xdr:col>8</xdr:col>
      <xdr:colOff>302558</xdr:colOff>
      <xdr:row>6</xdr:row>
      <xdr:rowOff>180126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C5E686D-BF11-4F10-93E8-325398AD8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7759" y="473451"/>
          <a:ext cx="1783974" cy="5900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18516</xdr:colOff>
      <xdr:row>13</xdr:row>
      <xdr:rowOff>51294</xdr:rowOff>
    </xdr:from>
    <xdr:to>
      <xdr:col>3</xdr:col>
      <xdr:colOff>323279</xdr:colOff>
      <xdr:row>14</xdr:row>
      <xdr:rowOff>16567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1E3FDE87-BE8F-4B42-A1BE-93024CBB28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5791" y="2670669"/>
          <a:ext cx="1028663" cy="27959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13</xdr:row>
      <xdr:rowOff>33132</xdr:rowOff>
    </xdr:from>
    <xdr:to>
      <xdr:col>5</xdr:col>
      <xdr:colOff>162871</xdr:colOff>
      <xdr:row>14</xdr:row>
      <xdr:rowOff>11183</xdr:rowOff>
    </xdr:to>
    <xdr:pic>
      <xdr:nvPicPr>
        <xdr:cNvPr id="4" name="Picture 3" descr="Unveiling “X”: The Implications Of Twitter's Bold Rebranding Move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2303EC5-218C-4B53-BF18-98353DF4A6F3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150" b="23404"/>
        <a:stretch/>
      </xdr:blipFill>
      <xdr:spPr bwMode="auto">
        <a:xfrm>
          <a:off x="2390775" y="2652507"/>
          <a:ext cx="772471" cy="29237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393247</xdr:colOff>
      <xdr:row>13</xdr:row>
      <xdr:rowOff>46500</xdr:rowOff>
    </xdr:from>
    <xdr:to>
      <xdr:col>7</xdr:col>
      <xdr:colOff>351134</xdr:colOff>
      <xdr:row>13</xdr:row>
      <xdr:rowOff>294831</xdr:rowOff>
    </xdr:to>
    <xdr:pic>
      <xdr:nvPicPr>
        <xdr:cNvPr id="5" name="Picture 4" descr="YouTube Community Guidelines &amp; Policies - How YouTube Work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C2BF254F-EEB8-4D37-B249-69D90DD95089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8898" b="31178"/>
        <a:stretch/>
      </xdr:blipFill>
      <xdr:spPr bwMode="auto">
        <a:xfrm>
          <a:off x="3393622" y="2665875"/>
          <a:ext cx="1177087" cy="2483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privateequitybro.com/product/merger-financial-model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BEF491-1081-4086-9E60-71FA13AC8F57}">
  <dimension ref="A1:N223"/>
  <sheetViews>
    <sheetView showGridLines="0" tabSelected="1" zoomScale="115" zoomScaleNormal="115" workbookViewId="0"/>
    <sheetView workbookViewId="1"/>
  </sheetViews>
  <sheetFormatPr defaultColWidth="0" defaultRowHeight="15" customHeight="1" zeroHeight="1" x14ac:dyDescent="0.25"/>
  <cols>
    <col min="1" max="1" width="7.83203125" style="288" customWidth="1"/>
    <col min="2" max="2" width="10.6640625" style="288" customWidth="1"/>
    <col min="3" max="3" width="12.6640625" style="288" customWidth="1"/>
    <col min="4" max="11" width="10.6640625" style="288" customWidth="1"/>
    <col min="12" max="12" width="11.5" style="288" customWidth="1"/>
    <col min="13" max="13" width="10.6640625" style="288" customWidth="1"/>
    <col min="14" max="14" width="7.83203125" style="288" customWidth="1"/>
    <col min="15" max="16384" width="10.6640625" style="288" hidden="1"/>
  </cols>
  <sheetData>
    <row r="1" spans="1:14" ht="11.25" customHeight="1" x14ac:dyDescent="0.25">
      <c r="A1" s="286"/>
      <c r="B1" s="287"/>
      <c r="C1" s="287"/>
      <c r="D1" s="287"/>
      <c r="E1" s="287"/>
      <c r="F1" s="287"/>
      <c r="G1" s="287"/>
      <c r="H1" s="287"/>
      <c r="I1" s="287"/>
      <c r="J1" s="287"/>
      <c r="K1" s="287"/>
      <c r="L1" s="287"/>
      <c r="M1" s="287"/>
      <c r="N1" s="287"/>
    </row>
    <row r="2" spans="1:14" ht="11.25" customHeight="1" x14ac:dyDescent="0.25">
      <c r="A2" s="287"/>
      <c r="B2" s="289"/>
      <c r="C2" s="289"/>
      <c r="D2" s="289"/>
      <c r="E2" s="289"/>
      <c r="F2" s="289"/>
      <c r="G2" s="289"/>
      <c r="H2" s="289"/>
      <c r="I2" s="289"/>
      <c r="J2" s="289"/>
      <c r="K2" s="289"/>
      <c r="L2" s="289"/>
      <c r="M2" s="289"/>
      <c r="N2" s="287"/>
    </row>
    <row r="3" spans="1:14" ht="11.25" customHeight="1" x14ac:dyDescent="0.25">
      <c r="A3" s="287"/>
      <c r="B3" s="287"/>
      <c r="C3" s="287"/>
      <c r="D3" s="287"/>
      <c r="E3" s="287"/>
      <c r="F3" s="287"/>
      <c r="G3" s="287"/>
      <c r="H3" s="287"/>
      <c r="I3" s="287"/>
      <c r="J3" s="287"/>
      <c r="K3" s="287"/>
      <c r="L3" s="287"/>
      <c r="M3" s="287"/>
      <c r="N3" s="287"/>
    </row>
    <row r="4" spans="1:14" x14ac:dyDescent="0.25">
      <c r="A4" s="290"/>
      <c r="N4" s="291"/>
    </row>
    <row r="5" spans="1:14" x14ac:dyDescent="0.25">
      <c r="A5" s="292"/>
      <c r="N5" s="292"/>
    </row>
    <row r="6" spans="1:14" ht="6" customHeight="1" x14ac:dyDescent="0.25">
      <c r="A6" s="292"/>
      <c r="N6" s="292"/>
    </row>
    <row r="7" spans="1:14" x14ac:dyDescent="0.25">
      <c r="A7" s="292"/>
      <c r="N7" s="292"/>
    </row>
    <row r="8" spans="1:14" ht="5.25" customHeight="1" x14ac:dyDescent="0.25">
      <c r="A8" s="292"/>
      <c r="N8" s="292"/>
    </row>
    <row r="9" spans="1:14" ht="24.75" customHeight="1" x14ac:dyDescent="0.25">
      <c r="A9" s="292"/>
      <c r="C9" s="299" t="s">
        <v>177</v>
      </c>
      <c r="D9" s="300"/>
      <c r="E9" s="300"/>
      <c r="F9" s="300"/>
      <c r="G9" s="300"/>
      <c r="H9" s="300"/>
      <c r="I9" s="300"/>
      <c r="J9" s="300"/>
      <c r="K9" s="300"/>
      <c r="L9" s="300"/>
      <c r="N9" s="292"/>
    </row>
    <row r="10" spans="1:14" ht="24.75" customHeight="1" x14ac:dyDescent="0.25">
      <c r="A10" s="292"/>
      <c r="C10" s="300"/>
      <c r="D10" s="300"/>
      <c r="E10" s="300"/>
      <c r="F10" s="300"/>
      <c r="G10" s="300"/>
      <c r="H10" s="300"/>
      <c r="I10" s="300"/>
      <c r="J10" s="300"/>
      <c r="K10" s="300"/>
      <c r="L10" s="300"/>
      <c r="N10" s="292"/>
    </row>
    <row r="11" spans="1:14" ht="24.75" customHeight="1" x14ac:dyDescent="0.25">
      <c r="A11" s="292"/>
      <c r="C11" s="300"/>
      <c r="D11" s="300"/>
      <c r="E11" s="300"/>
      <c r="F11" s="300"/>
      <c r="G11" s="300"/>
      <c r="H11" s="300"/>
      <c r="I11" s="300"/>
      <c r="J11" s="300"/>
      <c r="K11" s="300"/>
      <c r="L11" s="300"/>
      <c r="N11" s="292"/>
    </row>
    <row r="12" spans="1:14" ht="24.75" customHeight="1" x14ac:dyDescent="0.25">
      <c r="A12" s="292"/>
      <c r="C12" s="300"/>
      <c r="D12" s="300"/>
      <c r="E12" s="300"/>
      <c r="F12" s="300"/>
      <c r="G12" s="300"/>
      <c r="H12" s="300"/>
      <c r="I12" s="300"/>
      <c r="J12" s="300"/>
      <c r="K12" s="300"/>
      <c r="L12" s="300"/>
      <c r="N12" s="292"/>
    </row>
    <row r="13" spans="1:14" ht="30.75" customHeight="1" x14ac:dyDescent="0.25">
      <c r="A13" s="292"/>
      <c r="C13" s="300"/>
      <c r="D13" s="300"/>
      <c r="E13" s="300"/>
      <c r="F13" s="300"/>
      <c r="G13" s="300"/>
      <c r="H13" s="300"/>
      <c r="I13" s="300"/>
      <c r="J13" s="300"/>
      <c r="K13" s="300"/>
      <c r="L13" s="300"/>
      <c r="N13" s="292"/>
    </row>
    <row r="14" spans="1:14" ht="24.75" customHeight="1" x14ac:dyDescent="0.25">
      <c r="A14" s="292"/>
      <c r="C14" s="293"/>
      <c r="D14" s="293"/>
      <c r="E14" s="293"/>
      <c r="F14" s="293"/>
      <c r="G14" s="293"/>
      <c r="H14" s="293"/>
      <c r="I14" s="293"/>
      <c r="J14" s="293"/>
      <c r="K14" s="293"/>
      <c r="L14" s="293"/>
      <c r="N14" s="292"/>
    </row>
    <row r="15" spans="1:14" ht="24.75" customHeight="1" x14ac:dyDescent="0.25">
      <c r="A15" s="292"/>
      <c r="C15" s="293"/>
      <c r="D15" s="293"/>
      <c r="E15" s="293"/>
      <c r="F15" s="293"/>
      <c r="G15" s="293"/>
      <c r="H15" s="293"/>
      <c r="I15" s="293"/>
      <c r="J15" s="293"/>
      <c r="K15" s="293"/>
      <c r="L15" s="293"/>
      <c r="N15" s="292"/>
    </row>
    <row r="16" spans="1:14" ht="24.75" hidden="1" customHeight="1" x14ac:dyDescent="0.25">
      <c r="A16" s="292"/>
      <c r="C16" s="293"/>
      <c r="D16" s="293"/>
      <c r="E16" s="293"/>
      <c r="F16" s="293"/>
      <c r="G16" s="293"/>
      <c r="H16" s="293"/>
      <c r="I16" s="293"/>
      <c r="J16" s="293"/>
      <c r="K16" s="293"/>
      <c r="L16" s="293"/>
      <c r="N16" s="292"/>
    </row>
    <row r="17" spans="1:14" ht="24.75" hidden="1" customHeight="1" x14ac:dyDescent="0.25">
      <c r="A17" s="292"/>
      <c r="C17" s="293"/>
      <c r="D17" s="293"/>
      <c r="E17" s="293"/>
      <c r="F17" s="293"/>
      <c r="G17" s="293"/>
      <c r="H17" s="293"/>
      <c r="I17" s="293"/>
      <c r="J17" s="293"/>
      <c r="K17" s="293"/>
      <c r="L17" s="293"/>
      <c r="N17" s="292"/>
    </row>
    <row r="18" spans="1:14" ht="24.75" hidden="1" customHeight="1" x14ac:dyDescent="0.25">
      <c r="A18" s="292"/>
      <c r="C18" s="293"/>
      <c r="D18" s="293"/>
      <c r="E18" s="293"/>
      <c r="F18" s="293"/>
      <c r="G18" s="293"/>
      <c r="H18" s="293"/>
      <c r="I18" s="293"/>
      <c r="J18" s="293"/>
      <c r="K18" s="293"/>
      <c r="L18" s="293"/>
      <c r="N18" s="292"/>
    </row>
    <row r="19" spans="1:14" ht="24.75" hidden="1" customHeight="1" x14ac:dyDescent="0.25">
      <c r="A19" s="292"/>
      <c r="C19" s="293"/>
      <c r="D19" s="293"/>
      <c r="E19" s="293"/>
      <c r="F19" s="293"/>
      <c r="G19" s="293"/>
      <c r="H19" s="293"/>
      <c r="I19" s="293"/>
      <c r="J19" s="293"/>
      <c r="K19" s="293"/>
      <c r="L19" s="293"/>
      <c r="N19" s="292"/>
    </row>
    <row r="20" spans="1:14" ht="24.75" hidden="1" customHeight="1" x14ac:dyDescent="0.25">
      <c r="A20" s="292"/>
      <c r="C20" s="293"/>
      <c r="D20" s="293"/>
      <c r="E20" s="293"/>
      <c r="F20" s="293"/>
      <c r="G20" s="293"/>
      <c r="H20" s="293"/>
      <c r="I20" s="293"/>
      <c r="J20" s="293"/>
      <c r="K20" s="293"/>
      <c r="L20" s="293"/>
      <c r="N20" s="292"/>
    </row>
    <row r="21" spans="1:14" ht="24.75" hidden="1" customHeight="1" x14ac:dyDescent="0.25">
      <c r="A21" s="292"/>
      <c r="C21" s="293"/>
      <c r="D21" s="293"/>
      <c r="E21" s="293"/>
      <c r="F21" s="293"/>
      <c r="G21" s="293"/>
      <c r="H21" s="293"/>
      <c r="I21" s="293"/>
      <c r="J21" s="293"/>
      <c r="K21" s="293"/>
      <c r="L21" s="293"/>
      <c r="N21" s="292"/>
    </row>
    <row r="22" spans="1:14" ht="24.75" hidden="1" customHeight="1" x14ac:dyDescent="0.25">
      <c r="A22" s="292"/>
      <c r="C22" s="293"/>
      <c r="D22" s="293"/>
      <c r="E22" s="293"/>
      <c r="F22" s="293"/>
      <c r="G22" s="293"/>
      <c r="H22" s="293"/>
      <c r="I22" s="293"/>
      <c r="J22" s="293"/>
      <c r="K22" s="293"/>
      <c r="L22" s="293"/>
      <c r="N22" s="292"/>
    </row>
    <row r="23" spans="1:14" ht="24.75" hidden="1" customHeight="1" x14ac:dyDescent="0.25">
      <c r="A23" s="292"/>
      <c r="C23" s="293"/>
      <c r="D23" s="293"/>
      <c r="E23" s="293"/>
      <c r="F23" s="293"/>
      <c r="G23" s="293"/>
      <c r="H23" s="293"/>
      <c r="I23" s="293"/>
      <c r="J23" s="293"/>
      <c r="K23" s="293"/>
      <c r="L23" s="293"/>
      <c r="N23" s="292"/>
    </row>
    <row r="24" spans="1:14" hidden="1" x14ac:dyDescent="0.25">
      <c r="A24" s="292"/>
      <c r="C24" s="294"/>
      <c r="D24" s="294"/>
      <c r="E24" s="294"/>
      <c r="F24" s="294"/>
      <c r="G24" s="294"/>
      <c r="H24" s="294"/>
      <c r="I24" s="294"/>
      <c r="J24" s="294"/>
      <c r="K24" s="294"/>
      <c r="L24" s="294"/>
      <c r="N24" s="292"/>
    </row>
    <row r="25" spans="1:14" hidden="1" x14ac:dyDescent="0.25">
      <c r="A25" s="292"/>
      <c r="C25" s="294"/>
      <c r="D25" s="294"/>
      <c r="E25" s="294"/>
      <c r="F25" s="294"/>
      <c r="G25" s="294"/>
      <c r="H25" s="294"/>
      <c r="I25" s="294"/>
      <c r="J25" s="294"/>
      <c r="K25" s="294"/>
      <c r="L25" s="294"/>
      <c r="N25" s="292"/>
    </row>
    <row r="26" spans="1:14" hidden="1" x14ac:dyDescent="0.25">
      <c r="A26" s="292"/>
      <c r="N26" s="292"/>
    </row>
    <row r="27" spans="1:14" hidden="1" x14ac:dyDescent="0.25">
      <c r="A27" s="292"/>
      <c r="N27" s="292"/>
    </row>
    <row r="28" spans="1:14" hidden="1" x14ac:dyDescent="0.25">
      <c r="A28" s="292"/>
      <c r="N28" s="292"/>
    </row>
    <row r="29" spans="1:14" hidden="1" x14ac:dyDescent="0.25">
      <c r="A29" s="292"/>
      <c r="N29" s="292"/>
    </row>
    <row r="30" spans="1:14" hidden="1" x14ac:dyDescent="0.25">
      <c r="A30" s="292"/>
      <c r="N30" s="292"/>
    </row>
    <row r="31" spans="1:14" hidden="1" x14ac:dyDescent="0.25">
      <c r="A31" s="292"/>
      <c r="N31" s="292"/>
    </row>
    <row r="32" spans="1:14" hidden="1" x14ac:dyDescent="0.25">
      <c r="A32" s="292"/>
      <c r="N32" s="292"/>
    </row>
    <row r="33" spans="1:14" hidden="1" x14ac:dyDescent="0.25">
      <c r="A33" s="292"/>
      <c r="N33" s="292"/>
    </row>
    <row r="34" spans="1:14" hidden="1" x14ac:dyDescent="0.25">
      <c r="A34" s="292"/>
      <c r="N34" s="292"/>
    </row>
    <row r="35" spans="1:14" hidden="1" x14ac:dyDescent="0.25">
      <c r="A35" s="292"/>
      <c r="N35" s="292"/>
    </row>
    <row r="36" spans="1:14" hidden="1" x14ac:dyDescent="0.25">
      <c r="A36" s="292"/>
      <c r="N36" s="292"/>
    </row>
    <row r="37" spans="1:14" hidden="1" x14ac:dyDescent="0.25">
      <c r="A37" s="292"/>
      <c r="N37" s="292"/>
    </row>
    <row r="38" spans="1:14" hidden="1" x14ac:dyDescent="0.25">
      <c r="A38" s="292"/>
      <c r="N38" s="292"/>
    </row>
    <row r="39" spans="1:14" hidden="1" x14ac:dyDescent="0.25">
      <c r="A39" s="292"/>
      <c r="N39" s="292"/>
    </row>
    <row r="40" spans="1:14" hidden="1" x14ac:dyDescent="0.25">
      <c r="A40" s="292"/>
      <c r="N40" s="292"/>
    </row>
    <row r="41" spans="1:14" hidden="1" x14ac:dyDescent="0.25">
      <c r="A41" s="292"/>
      <c r="N41" s="292"/>
    </row>
    <row r="42" spans="1:14" hidden="1" x14ac:dyDescent="0.25">
      <c r="A42" s="292"/>
      <c r="N42" s="292"/>
    </row>
    <row r="43" spans="1:14" hidden="1" x14ac:dyDescent="0.25">
      <c r="A43" s="292"/>
      <c r="N43" s="292"/>
    </row>
    <row r="44" spans="1:14" hidden="1" x14ac:dyDescent="0.25">
      <c r="A44" s="292"/>
      <c r="N44" s="292"/>
    </row>
    <row r="45" spans="1:14" hidden="1" x14ac:dyDescent="0.25">
      <c r="A45" s="292"/>
      <c r="N45" s="292"/>
    </row>
    <row r="46" spans="1:14" hidden="1" x14ac:dyDescent="0.25">
      <c r="A46" s="292"/>
      <c r="N46" s="292"/>
    </row>
    <row r="47" spans="1:14" hidden="1" x14ac:dyDescent="0.25">
      <c r="A47" s="292"/>
      <c r="N47" s="292"/>
    </row>
    <row r="48" spans="1:14" hidden="1" x14ac:dyDescent="0.25">
      <c r="A48" s="292"/>
      <c r="N48" s="292"/>
    </row>
    <row r="49" spans="1:14" hidden="1" x14ac:dyDescent="0.25">
      <c r="A49" s="292"/>
      <c r="N49" s="292"/>
    </row>
    <row r="50" spans="1:14" hidden="1" x14ac:dyDescent="0.25">
      <c r="A50" s="292"/>
      <c r="N50" s="292"/>
    </row>
    <row r="51" spans="1:14" hidden="1" x14ac:dyDescent="0.25">
      <c r="A51" s="292"/>
      <c r="N51" s="292"/>
    </row>
    <row r="52" spans="1:14" hidden="1" x14ac:dyDescent="0.25">
      <c r="A52" s="292"/>
      <c r="N52" s="292"/>
    </row>
    <row r="53" spans="1:14" hidden="1" x14ac:dyDescent="0.25">
      <c r="A53" s="292"/>
      <c r="N53" s="292"/>
    </row>
    <row r="54" spans="1:14" hidden="1" x14ac:dyDescent="0.25">
      <c r="A54" s="292"/>
      <c r="N54" s="292"/>
    </row>
    <row r="55" spans="1:14" hidden="1" x14ac:dyDescent="0.25">
      <c r="A55" s="292"/>
      <c r="N55" s="292"/>
    </row>
    <row r="56" spans="1:14" hidden="1" x14ac:dyDescent="0.25">
      <c r="A56" s="292"/>
      <c r="N56" s="292"/>
    </row>
    <row r="57" spans="1:14" hidden="1" x14ac:dyDescent="0.25">
      <c r="A57" s="292"/>
      <c r="N57" s="292"/>
    </row>
    <row r="58" spans="1:14" hidden="1" x14ac:dyDescent="0.25">
      <c r="A58" s="292"/>
      <c r="N58" s="292"/>
    </row>
    <row r="59" spans="1:14" hidden="1" x14ac:dyDescent="0.25">
      <c r="A59" s="292"/>
      <c r="N59" s="292"/>
    </row>
    <row r="60" spans="1:14" hidden="1" x14ac:dyDescent="0.25">
      <c r="A60" s="292"/>
      <c r="N60" s="292"/>
    </row>
    <row r="61" spans="1:14" hidden="1" x14ac:dyDescent="0.25">
      <c r="A61" s="292"/>
      <c r="N61" s="292"/>
    </row>
    <row r="62" spans="1:14" hidden="1" x14ac:dyDescent="0.25">
      <c r="A62" s="292"/>
      <c r="N62" s="292"/>
    </row>
    <row r="63" spans="1:14" hidden="1" x14ac:dyDescent="0.25">
      <c r="A63" s="292"/>
      <c r="N63" s="292"/>
    </row>
    <row r="64" spans="1:14" hidden="1" x14ac:dyDescent="0.25">
      <c r="A64" s="292"/>
      <c r="N64" s="292"/>
    </row>
    <row r="65" spans="1:14" hidden="1" x14ac:dyDescent="0.25">
      <c r="A65" s="292"/>
      <c r="N65" s="292"/>
    </row>
    <row r="66" spans="1:14" hidden="1" x14ac:dyDescent="0.25">
      <c r="A66" s="292"/>
      <c r="N66" s="292"/>
    </row>
    <row r="67" spans="1:14" hidden="1" x14ac:dyDescent="0.25">
      <c r="A67" s="292"/>
      <c r="N67" s="292"/>
    </row>
    <row r="68" spans="1:14" hidden="1" x14ac:dyDescent="0.25">
      <c r="A68" s="292"/>
      <c r="N68" s="292"/>
    </row>
    <row r="69" spans="1:14" hidden="1" x14ac:dyDescent="0.25">
      <c r="A69" s="292"/>
      <c r="N69" s="292"/>
    </row>
    <row r="70" spans="1:14" hidden="1" x14ac:dyDescent="0.25">
      <c r="A70" s="292"/>
      <c r="N70" s="292"/>
    </row>
    <row r="71" spans="1:14" hidden="1" x14ac:dyDescent="0.25">
      <c r="A71" s="292"/>
      <c r="N71" s="292"/>
    </row>
    <row r="72" spans="1:14" hidden="1" x14ac:dyDescent="0.25">
      <c r="A72" s="292"/>
      <c r="N72" s="292"/>
    </row>
    <row r="73" spans="1:14" hidden="1" x14ac:dyDescent="0.25">
      <c r="A73" s="292"/>
      <c r="N73" s="292"/>
    </row>
    <row r="74" spans="1:14" hidden="1" x14ac:dyDescent="0.25">
      <c r="A74" s="292"/>
      <c r="N74" s="292"/>
    </row>
    <row r="75" spans="1:14" hidden="1" x14ac:dyDescent="0.25">
      <c r="A75" s="292"/>
      <c r="N75" s="292"/>
    </row>
    <row r="76" spans="1:14" hidden="1" x14ac:dyDescent="0.25">
      <c r="A76" s="292"/>
      <c r="N76" s="292"/>
    </row>
    <row r="77" spans="1:14" hidden="1" x14ac:dyDescent="0.25">
      <c r="A77" s="292"/>
      <c r="N77" s="292"/>
    </row>
    <row r="78" spans="1:14" hidden="1" x14ac:dyDescent="0.25">
      <c r="A78" s="292"/>
      <c r="N78" s="292"/>
    </row>
    <row r="79" spans="1:14" hidden="1" x14ac:dyDescent="0.25">
      <c r="A79" s="292"/>
      <c r="N79" s="292"/>
    </row>
    <row r="80" spans="1:14" hidden="1" x14ac:dyDescent="0.25">
      <c r="A80" s="292"/>
      <c r="N80" s="292"/>
    </row>
    <row r="81" spans="1:14" hidden="1" x14ac:dyDescent="0.25">
      <c r="A81" s="292"/>
      <c r="N81" s="292"/>
    </row>
    <row r="82" spans="1:14" hidden="1" x14ac:dyDescent="0.25">
      <c r="A82" s="292"/>
      <c r="N82" s="292"/>
    </row>
    <row r="83" spans="1:14" hidden="1" x14ac:dyDescent="0.25">
      <c r="A83" s="292"/>
      <c r="N83" s="292"/>
    </row>
    <row r="84" spans="1:14" hidden="1" x14ac:dyDescent="0.25">
      <c r="A84" s="292"/>
      <c r="N84" s="292"/>
    </row>
    <row r="85" spans="1:14" hidden="1" x14ac:dyDescent="0.25">
      <c r="A85" s="292"/>
      <c r="N85" s="292"/>
    </row>
    <row r="86" spans="1:14" hidden="1" x14ac:dyDescent="0.25">
      <c r="A86" s="292"/>
      <c r="N86" s="292"/>
    </row>
    <row r="87" spans="1:14" hidden="1" x14ac:dyDescent="0.25">
      <c r="A87" s="292"/>
      <c r="N87" s="292"/>
    </row>
    <row r="88" spans="1:14" hidden="1" x14ac:dyDescent="0.25">
      <c r="A88" s="292"/>
      <c r="N88" s="292"/>
    </row>
    <row r="89" spans="1:14" hidden="1" x14ac:dyDescent="0.25">
      <c r="A89" s="292"/>
      <c r="N89" s="292"/>
    </row>
    <row r="90" spans="1:14" hidden="1" x14ac:dyDescent="0.25">
      <c r="A90" s="292"/>
      <c r="N90" s="292"/>
    </row>
    <row r="91" spans="1:14" hidden="1" x14ac:dyDescent="0.25">
      <c r="A91" s="292"/>
      <c r="N91" s="292"/>
    </row>
    <row r="92" spans="1:14" hidden="1" x14ac:dyDescent="0.25">
      <c r="A92" s="292"/>
      <c r="N92" s="292"/>
    </row>
    <row r="93" spans="1:14" hidden="1" x14ac:dyDescent="0.25">
      <c r="A93" s="292"/>
      <c r="N93" s="292"/>
    </row>
    <row r="94" spans="1:14" hidden="1" x14ac:dyDescent="0.25">
      <c r="A94" s="292"/>
      <c r="N94" s="292"/>
    </row>
    <row r="95" spans="1:14" hidden="1" x14ac:dyDescent="0.25">
      <c r="A95" s="292"/>
      <c r="N95" s="292"/>
    </row>
    <row r="96" spans="1:14" hidden="1" x14ac:dyDescent="0.25">
      <c r="A96" s="292"/>
      <c r="N96" s="292"/>
    </row>
    <row r="97" spans="1:14" hidden="1" x14ac:dyDescent="0.25">
      <c r="A97" s="292"/>
      <c r="N97" s="292"/>
    </row>
    <row r="98" spans="1:14" hidden="1" x14ac:dyDescent="0.25">
      <c r="A98" s="292"/>
      <c r="N98" s="292"/>
    </row>
    <row r="99" spans="1:14" hidden="1" x14ac:dyDescent="0.25">
      <c r="A99" s="292"/>
      <c r="N99" s="292"/>
    </row>
    <row r="100" spans="1:14" hidden="1" x14ac:dyDescent="0.25">
      <c r="A100" s="292"/>
      <c r="N100" s="292"/>
    </row>
    <row r="101" spans="1:14" hidden="1" x14ac:dyDescent="0.25">
      <c r="A101" s="292"/>
      <c r="N101" s="292"/>
    </row>
    <row r="102" spans="1:14" hidden="1" x14ac:dyDescent="0.25">
      <c r="A102" s="292"/>
      <c r="N102" s="292"/>
    </row>
    <row r="103" spans="1:14" hidden="1" x14ac:dyDescent="0.25">
      <c r="A103" s="292"/>
      <c r="N103" s="292"/>
    </row>
    <row r="104" spans="1:14" hidden="1" x14ac:dyDescent="0.25">
      <c r="A104" s="292"/>
      <c r="N104" s="292"/>
    </row>
    <row r="105" spans="1:14" hidden="1" x14ac:dyDescent="0.25">
      <c r="A105" s="292"/>
      <c r="N105" s="292"/>
    </row>
    <row r="106" spans="1:14" hidden="1" x14ac:dyDescent="0.25">
      <c r="A106" s="292"/>
      <c r="N106" s="292"/>
    </row>
    <row r="107" spans="1:14" hidden="1" x14ac:dyDescent="0.25">
      <c r="A107" s="292"/>
      <c r="N107" s="292"/>
    </row>
    <row r="108" spans="1:14" hidden="1" x14ac:dyDescent="0.25">
      <c r="A108" s="292"/>
      <c r="N108" s="292"/>
    </row>
    <row r="109" spans="1:14" hidden="1" x14ac:dyDescent="0.25">
      <c r="A109" s="292"/>
      <c r="N109" s="292"/>
    </row>
    <row r="110" spans="1:14" hidden="1" x14ac:dyDescent="0.25">
      <c r="A110" s="292"/>
      <c r="N110" s="292"/>
    </row>
    <row r="111" spans="1:14" hidden="1" x14ac:dyDescent="0.25">
      <c r="A111" s="292"/>
      <c r="N111" s="292"/>
    </row>
    <row r="112" spans="1:14" hidden="1" x14ac:dyDescent="0.25">
      <c r="A112" s="292"/>
      <c r="N112" s="292"/>
    </row>
    <row r="113" spans="1:14" hidden="1" x14ac:dyDescent="0.25">
      <c r="A113" s="292"/>
      <c r="N113" s="292"/>
    </row>
    <row r="114" spans="1:14" hidden="1" x14ac:dyDescent="0.25">
      <c r="A114" s="292"/>
      <c r="N114" s="292"/>
    </row>
    <row r="115" spans="1:14" hidden="1" x14ac:dyDescent="0.25">
      <c r="A115" s="292"/>
      <c r="N115" s="292"/>
    </row>
    <row r="116" spans="1:14" hidden="1" x14ac:dyDescent="0.25">
      <c r="A116" s="292"/>
      <c r="N116" s="292"/>
    </row>
    <row r="117" spans="1:14" hidden="1" x14ac:dyDescent="0.25">
      <c r="A117" s="292"/>
      <c r="N117" s="292"/>
    </row>
    <row r="118" spans="1:14" hidden="1" x14ac:dyDescent="0.25">
      <c r="A118" s="292"/>
      <c r="N118" s="292"/>
    </row>
    <row r="119" spans="1:14" hidden="1" x14ac:dyDescent="0.25">
      <c r="A119" s="292"/>
      <c r="N119" s="292"/>
    </row>
    <row r="120" spans="1:14" hidden="1" x14ac:dyDescent="0.25">
      <c r="A120" s="292"/>
      <c r="N120" s="292"/>
    </row>
    <row r="121" spans="1:14" hidden="1" x14ac:dyDescent="0.25">
      <c r="A121" s="292"/>
      <c r="N121" s="292"/>
    </row>
    <row r="122" spans="1:14" hidden="1" x14ac:dyDescent="0.25">
      <c r="A122" s="292"/>
      <c r="N122" s="292"/>
    </row>
    <row r="123" spans="1:14" hidden="1" x14ac:dyDescent="0.25">
      <c r="A123" s="292"/>
      <c r="N123" s="292"/>
    </row>
    <row r="124" spans="1:14" hidden="1" x14ac:dyDescent="0.25">
      <c r="A124" s="292"/>
      <c r="N124" s="292"/>
    </row>
    <row r="125" spans="1:14" hidden="1" x14ac:dyDescent="0.25">
      <c r="A125" s="292"/>
      <c r="N125" s="292"/>
    </row>
    <row r="126" spans="1:14" hidden="1" x14ac:dyDescent="0.25">
      <c r="A126" s="292"/>
      <c r="N126" s="292"/>
    </row>
    <row r="127" spans="1:14" hidden="1" x14ac:dyDescent="0.25">
      <c r="A127" s="292"/>
      <c r="N127" s="292"/>
    </row>
    <row r="128" spans="1:14" hidden="1" x14ac:dyDescent="0.25">
      <c r="A128" s="292"/>
      <c r="N128" s="292"/>
    </row>
    <row r="129" spans="1:14" hidden="1" x14ac:dyDescent="0.25">
      <c r="A129" s="292"/>
      <c r="N129" s="292"/>
    </row>
    <row r="130" spans="1:14" hidden="1" x14ac:dyDescent="0.25">
      <c r="A130" s="292"/>
      <c r="N130" s="292"/>
    </row>
    <row r="131" spans="1:14" hidden="1" x14ac:dyDescent="0.25">
      <c r="A131" s="292"/>
      <c r="N131" s="292"/>
    </row>
    <row r="132" spans="1:14" hidden="1" x14ac:dyDescent="0.25">
      <c r="A132" s="292"/>
      <c r="N132" s="292"/>
    </row>
    <row r="133" spans="1:14" hidden="1" x14ac:dyDescent="0.25">
      <c r="A133" s="292"/>
      <c r="N133" s="292"/>
    </row>
    <row r="134" spans="1:14" hidden="1" x14ac:dyDescent="0.25">
      <c r="A134" s="292"/>
      <c r="N134" s="292"/>
    </row>
    <row r="135" spans="1:14" hidden="1" x14ac:dyDescent="0.25">
      <c r="A135" s="292"/>
      <c r="N135" s="292"/>
    </row>
    <row r="136" spans="1:14" hidden="1" x14ac:dyDescent="0.25">
      <c r="A136" s="292"/>
      <c r="N136" s="292"/>
    </row>
    <row r="137" spans="1:14" hidden="1" x14ac:dyDescent="0.25">
      <c r="A137" s="292"/>
      <c r="N137" s="292"/>
    </row>
    <row r="138" spans="1:14" hidden="1" x14ac:dyDescent="0.25">
      <c r="A138" s="292"/>
      <c r="N138" s="292"/>
    </row>
    <row r="139" spans="1:14" hidden="1" x14ac:dyDescent="0.25">
      <c r="A139" s="292"/>
      <c r="N139" s="292"/>
    </row>
    <row r="140" spans="1:14" hidden="1" x14ac:dyDescent="0.25">
      <c r="A140" s="292"/>
      <c r="N140" s="292"/>
    </row>
    <row r="141" spans="1:14" hidden="1" x14ac:dyDescent="0.25">
      <c r="A141" s="292"/>
      <c r="N141" s="292"/>
    </row>
    <row r="142" spans="1:14" hidden="1" x14ac:dyDescent="0.25">
      <c r="A142" s="292"/>
      <c r="N142" s="292"/>
    </row>
    <row r="143" spans="1:14" hidden="1" x14ac:dyDescent="0.25">
      <c r="A143" s="292"/>
      <c r="N143" s="292"/>
    </row>
    <row r="144" spans="1:14" hidden="1" x14ac:dyDescent="0.25">
      <c r="A144" s="292"/>
      <c r="N144" s="292"/>
    </row>
    <row r="145" spans="1:14" hidden="1" x14ac:dyDescent="0.25">
      <c r="A145" s="292"/>
      <c r="N145" s="292"/>
    </row>
    <row r="146" spans="1:14" hidden="1" x14ac:dyDescent="0.25">
      <c r="A146" s="292"/>
      <c r="N146" s="292"/>
    </row>
    <row r="147" spans="1:14" hidden="1" x14ac:dyDescent="0.25">
      <c r="A147" s="292"/>
      <c r="N147" s="292"/>
    </row>
    <row r="148" spans="1:14" hidden="1" x14ac:dyDescent="0.25">
      <c r="A148" s="292"/>
      <c r="N148" s="292"/>
    </row>
    <row r="149" spans="1:14" hidden="1" x14ac:dyDescent="0.25">
      <c r="A149" s="292"/>
      <c r="N149" s="292"/>
    </row>
    <row r="150" spans="1:14" hidden="1" x14ac:dyDescent="0.25">
      <c r="A150" s="292"/>
      <c r="N150" s="292"/>
    </row>
    <row r="151" spans="1:14" hidden="1" x14ac:dyDescent="0.25">
      <c r="A151" s="292"/>
      <c r="N151" s="292"/>
    </row>
    <row r="152" spans="1:14" hidden="1" x14ac:dyDescent="0.25">
      <c r="A152" s="292"/>
      <c r="N152" s="292"/>
    </row>
    <row r="153" spans="1:14" hidden="1" x14ac:dyDescent="0.25">
      <c r="A153" s="292"/>
      <c r="N153" s="292"/>
    </row>
    <row r="154" spans="1:14" hidden="1" x14ac:dyDescent="0.25">
      <c r="A154" s="292"/>
      <c r="N154" s="292"/>
    </row>
    <row r="155" spans="1:14" hidden="1" x14ac:dyDescent="0.25">
      <c r="A155" s="292"/>
      <c r="N155" s="292"/>
    </row>
    <row r="156" spans="1:14" hidden="1" x14ac:dyDescent="0.25">
      <c r="A156" s="292"/>
      <c r="N156" s="292"/>
    </row>
    <row r="157" spans="1:14" hidden="1" x14ac:dyDescent="0.25">
      <c r="A157" s="292"/>
      <c r="N157" s="292"/>
    </row>
    <row r="158" spans="1:14" hidden="1" x14ac:dyDescent="0.25">
      <c r="A158" s="292"/>
      <c r="N158" s="292"/>
    </row>
    <row r="159" spans="1:14" hidden="1" x14ac:dyDescent="0.25">
      <c r="A159" s="292"/>
      <c r="N159" s="292"/>
    </row>
    <row r="160" spans="1:14" hidden="1" x14ac:dyDescent="0.25">
      <c r="A160" s="292"/>
      <c r="N160" s="292"/>
    </row>
    <row r="161" spans="1:14" hidden="1" x14ac:dyDescent="0.25">
      <c r="A161" s="292"/>
      <c r="N161" s="292"/>
    </row>
    <row r="162" spans="1:14" hidden="1" x14ac:dyDescent="0.25">
      <c r="A162" s="292"/>
      <c r="N162" s="292"/>
    </row>
    <row r="163" spans="1:14" hidden="1" x14ac:dyDescent="0.25">
      <c r="A163" s="292"/>
      <c r="N163" s="292"/>
    </row>
    <row r="164" spans="1:14" hidden="1" x14ac:dyDescent="0.25">
      <c r="A164" s="292"/>
      <c r="N164" s="292"/>
    </row>
    <row r="165" spans="1:14" hidden="1" x14ac:dyDescent="0.25">
      <c r="A165" s="292"/>
      <c r="N165" s="292"/>
    </row>
    <row r="166" spans="1:14" hidden="1" x14ac:dyDescent="0.25">
      <c r="A166" s="292"/>
      <c r="N166" s="292"/>
    </row>
    <row r="167" spans="1:14" hidden="1" x14ac:dyDescent="0.25">
      <c r="A167" s="292"/>
      <c r="N167" s="292"/>
    </row>
    <row r="168" spans="1:14" hidden="1" x14ac:dyDescent="0.25">
      <c r="A168" s="292"/>
      <c r="N168" s="292"/>
    </row>
    <row r="169" spans="1:14" hidden="1" x14ac:dyDescent="0.25">
      <c r="A169" s="292"/>
      <c r="N169" s="292"/>
    </row>
    <row r="170" spans="1:14" hidden="1" x14ac:dyDescent="0.25">
      <c r="A170" s="292"/>
      <c r="N170" s="292"/>
    </row>
    <row r="171" spans="1:14" hidden="1" x14ac:dyDescent="0.25">
      <c r="A171" s="292"/>
      <c r="N171" s="292"/>
    </row>
    <row r="172" spans="1:14" hidden="1" x14ac:dyDescent="0.25">
      <c r="A172" s="292"/>
      <c r="N172" s="292"/>
    </row>
    <row r="173" spans="1:14" hidden="1" x14ac:dyDescent="0.25">
      <c r="A173" s="292"/>
      <c r="N173" s="292"/>
    </row>
    <row r="174" spans="1:14" hidden="1" x14ac:dyDescent="0.25">
      <c r="A174" s="292"/>
      <c r="N174" s="292"/>
    </row>
    <row r="175" spans="1:14" hidden="1" x14ac:dyDescent="0.25">
      <c r="A175" s="292"/>
      <c r="N175" s="292"/>
    </row>
    <row r="176" spans="1:14" hidden="1" x14ac:dyDescent="0.25">
      <c r="A176" s="292"/>
      <c r="N176" s="292"/>
    </row>
    <row r="177" spans="1:14" hidden="1" x14ac:dyDescent="0.25">
      <c r="A177" s="292"/>
      <c r="N177" s="292"/>
    </row>
    <row r="178" spans="1:14" hidden="1" x14ac:dyDescent="0.25">
      <c r="A178" s="292"/>
      <c r="N178" s="292"/>
    </row>
    <row r="179" spans="1:14" hidden="1" x14ac:dyDescent="0.25">
      <c r="A179" s="292"/>
      <c r="N179" s="292"/>
    </row>
    <row r="180" spans="1:14" hidden="1" x14ac:dyDescent="0.25">
      <c r="A180" s="292"/>
      <c r="N180" s="292"/>
    </row>
    <row r="181" spans="1:14" hidden="1" x14ac:dyDescent="0.25">
      <c r="A181" s="292"/>
      <c r="N181" s="292"/>
    </row>
    <row r="182" spans="1:14" hidden="1" x14ac:dyDescent="0.25">
      <c r="A182" s="292"/>
      <c r="N182" s="292"/>
    </row>
    <row r="183" spans="1:14" hidden="1" x14ac:dyDescent="0.25">
      <c r="A183" s="292"/>
      <c r="N183" s="292"/>
    </row>
    <row r="184" spans="1:14" hidden="1" x14ac:dyDescent="0.25">
      <c r="A184" s="292"/>
      <c r="N184" s="292"/>
    </row>
    <row r="185" spans="1:14" hidden="1" x14ac:dyDescent="0.25">
      <c r="A185" s="292"/>
      <c r="N185" s="292"/>
    </row>
    <row r="186" spans="1:14" hidden="1" x14ac:dyDescent="0.25">
      <c r="A186" s="292"/>
      <c r="N186" s="292"/>
    </row>
    <row r="187" spans="1:14" hidden="1" x14ac:dyDescent="0.25">
      <c r="A187" s="292"/>
      <c r="N187" s="292"/>
    </row>
    <row r="188" spans="1:14" hidden="1" x14ac:dyDescent="0.25">
      <c r="A188" s="292"/>
      <c r="N188" s="292"/>
    </row>
    <row r="189" spans="1:14" hidden="1" x14ac:dyDescent="0.25">
      <c r="A189" s="292"/>
      <c r="N189" s="292"/>
    </row>
    <row r="190" spans="1:14" hidden="1" x14ac:dyDescent="0.25">
      <c r="A190" s="292"/>
      <c r="N190" s="292"/>
    </row>
    <row r="191" spans="1:14" hidden="1" x14ac:dyDescent="0.25">
      <c r="A191" s="292"/>
      <c r="N191" s="292"/>
    </row>
    <row r="192" spans="1:14" hidden="1" x14ac:dyDescent="0.25">
      <c r="A192" s="292"/>
      <c r="N192" s="292"/>
    </row>
    <row r="193" spans="1:14" hidden="1" x14ac:dyDescent="0.25">
      <c r="A193" s="292"/>
      <c r="N193" s="292"/>
    </row>
    <row r="194" spans="1:14" hidden="1" x14ac:dyDescent="0.25">
      <c r="A194" s="292"/>
      <c r="N194" s="292"/>
    </row>
    <row r="195" spans="1:14" hidden="1" x14ac:dyDescent="0.25">
      <c r="A195" s="292"/>
      <c r="N195" s="292"/>
    </row>
    <row r="196" spans="1:14" hidden="1" x14ac:dyDescent="0.25">
      <c r="A196" s="292"/>
      <c r="N196" s="292"/>
    </row>
    <row r="197" spans="1:14" hidden="1" x14ac:dyDescent="0.25">
      <c r="A197" s="292"/>
      <c r="N197" s="292"/>
    </row>
    <row r="198" spans="1:14" hidden="1" x14ac:dyDescent="0.25">
      <c r="A198" s="292"/>
      <c r="N198" s="292"/>
    </row>
    <row r="199" spans="1:14" hidden="1" x14ac:dyDescent="0.25">
      <c r="A199" s="292"/>
      <c r="N199" s="292"/>
    </row>
    <row r="200" spans="1:14" hidden="1" x14ac:dyDescent="0.25">
      <c r="A200" s="292"/>
      <c r="N200" s="292"/>
    </row>
    <row r="201" spans="1:14" hidden="1" x14ac:dyDescent="0.25">
      <c r="A201" s="292"/>
      <c r="N201" s="292"/>
    </row>
    <row r="202" spans="1:14" hidden="1" x14ac:dyDescent="0.25">
      <c r="A202" s="292"/>
      <c r="N202" s="292"/>
    </row>
    <row r="203" spans="1:14" hidden="1" x14ac:dyDescent="0.25">
      <c r="A203" s="292"/>
      <c r="N203" s="292"/>
    </row>
    <row r="204" spans="1:14" hidden="1" x14ac:dyDescent="0.25">
      <c r="A204" s="292"/>
      <c r="N204" s="292"/>
    </row>
    <row r="205" spans="1:14" hidden="1" x14ac:dyDescent="0.25">
      <c r="A205" s="292"/>
      <c r="N205" s="292"/>
    </row>
    <row r="206" spans="1:14" hidden="1" x14ac:dyDescent="0.25">
      <c r="A206" s="292"/>
      <c r="N206" s="292"/>
    </row>
    <row r="207" spans="1:14" hidden="1" x14ac:dyDescent="0.25">
      <c r="A207" s="292"/>
      <c r="N207" s="292"/>
    </row>
    <row r="208" spans="1:14" hidden="1" x14ac:dyDescent="0.25">
      <c r="A208" s="292"/>
      <c r="N208" s="292"/>
    </row>
    <row r="209" spans="1:14" hidden="1" x14ac:dyDescent="0.25">
      <c r="A209" s="292"/>
      <c r="N209" s="292"/>
    </row>
    <row r="210" spans="1:14" hidden="1" x14ac:dyDescent="0.25">
      <c r="A210" s="292"/>
      <c r="N210" s="292"/>
    </row>
    <row r="211" spans="1:14" hidden="1" x14ac:dyDescent="0.25">
      <c r="A211" s="292"/>
      <c r="N211" s="292"/>
    </row>
    <row r="212" spans="1:14" hidden="1" x14ac:dyDescent="0.25">
      <c r="A212" s="292"/>
      <c r="N212" s="292"/>
    </row>
    <row r="213" spans="1:14" hidden="1" x14ac:dyDescent="0.25">
      <c r="A213" s="292"/>
      <c r="N213" s="292"/>
    </row>
    <row r="214" spans="1:14" hidden="1" x14ac:dyDescent="0.25">
      <c r="A214" s="292"/>
      <c r="N214" s="292"/>
    </row>
    <row r="215" spans="1:14" hidden="1" x14ac:dyDescent="0.25">
      <c r="A215" s="292"/>
      <c r="N215" s="292"/>
    </row>
    <row r="216" spans="1:14" hidden="1" x14ac:dyDescent="0.25">
      <c r="A216" s="292"/>
      <c r="N216" s="292"/>
    </row>
    <row r="217" spans="1:14" hidden="1" x14ac:dyDescent="0.25">
      <c r="A217" s="292"/>
      <c r="N217" s="292"/>
    </row>
    <row r="218" spans="1:14" hidden="1" x14ac:dyDescent="0.25">
      <c r="A218" s="292"/>
      <c r="N218" s="292"/>
    </row>
    <row r="219" spans="1:14" hidden="1" x14ac:dyDescent="0.25">
      <c r="A219" s="292"/>
      <c r="N219" s="292"/>
    </row>
    <row r="220" spans="1:14" hidden="1" x14ac:dyDescent="0.25">
      <c r="A220" s="292"/>
      <c r="N220" s="292"/>
    </row>
    <row r="221" spans="1:14" hidden="1" x14ac:dyDescent="0.25">
      <c r="A221" s="292"/>
      <c r="N221" s="292"/>
    </row>
    <row r="222" spans="1:14" hidden="1" x14ac:dyDescent="0.25">
      <c r="A222" s="292"/>
      <c r="N222" s="292"/>
    </row>
    <row r="223" spans="1:14" hidden="1" x14ac:dyDescent="0.25">
      <c r="A223" s="292"/>
      <c r="N223" s="292"/>
    </row>
  </sheetData>
  <mergeCells count="1">
    <mergeCell ref="C9:L13"/>
  </mergeCells>
  <hyperlinks>
    <hyperlink ref="C9:L13" r:id="rId1" display="https://privateequitybro.com/product/merger-financial-model/" xr:uid="{B648994F-0764-4B00-B6DB-522A928D88FE}"/>
  </hyperlinks>
  <pageMargins left="0.7" right="0.7" top="0.75" bottom="0.75" header="0.3" footer="0.3"/>
  <pageSetup paperSize="9"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520A02-D850-4CA7-902B-0D7169585441}">
  <sheetPr>
    <tabColor theme="4" tint="0.79998168889431442"/>
  </sheetPr>
  <dimension ref="A1:Y126"/>
  <sheetViews>
    <sheetView showGridLines="0" zoomScale="115" zoomScaleNormal="115" workbookViewId="0">
      <pane xSplit="9" ySplit="2" topLeftCell="J3" activePane="bottomRight" state="frozen"/>
      <selection pane="topRight" activeCell="W12" sqref="W12"/>
      <selection pane="bottomLeft" activeCell="W12" sqref="W12"/>
      <selection pane="bottomRight" activeCell="B4" sqref="A1:XFD1048576"/>
    </sheetView>
    <sheetView workbookViewId="1"/>
  </sheetViews>
  <sheetFormatPr defaultColWidth="0" defaultRowHeight="11.25" outlineLevelRow="1" x14ac:dyDescent="0.2"/>
  <cols>
    <col min="1" max="1" width="2.83203125" customWidth="1"/>
    <col min="2" max="2" width="54" bestFit="1" customWidth="1"/>
    <col min="3" max="3" width="11.6640625" style="7" bestFit="1" customWidth="1"/>
    <col min="4" max="4" width="12.1640625" style="35" bestFit="1" customWidth="1"/>
    <col min="5" max="8" width="2" customWidth="1"/>
    <col min="9" max="9" width="11.6640625" bestFit="1" customWidth="1"/>
    <col min="10" max="10" width="9.33203125" customWidth="1"/>
    <col min="11" max="11" width="11.1640625" style="35" bestFit="1" customWidth="1"/>
    <col min="12" max="12" width="10.6640625" style="35" bestFit="1" customWidth="1"/>
    <col min="13" max="13" width="11.1640625" style="35" bestFit="1" customWidth="1"/>
    <col min="14" max="17" width="10.6640625" style="35" bestFit="1" customWidth="1"/>
    <col min="18" max="23" width="11.1640625" style="35" bestFit="1" customWidth="1"/>
    <col min="24" max="24" width="9.33203125" customWidth="1"/>
    <col min="25" max="25" width="0" hidden="1" customWidth="1"/>
    <col min="26" max="16384" width="9.33203125" hidden="1"/>
  </cols>
  <sheetData>
    <row r="1" spans="2:23" s="3" customFormat="1" x14ac:dyDescent="0.2">
      <c r="B1" s="4" t="str">
        <f xml:space="preserve"> Calc_Target!B$1</f>
        <v>Year</v>
      </c>
      <c r="C1" s="5" t="str" cm="1">
        <f t="array" aca="1" ref="C1" ca="1">RIGHT(CELL("filename", $A$1), LEN(CELL("filename", A1)) - FIND("]", CELL("filename", $A$1)))</f>
        <v>Calc_NewCo</v>
      </c>
      <c r="D1" s="62"/>
      <c r="E1" s="4"/>
      <c r="F1" s="4"/>
      <c r="G1" s="4"/>
      <c r="H1" s="4"/>
      <c r="I1" s="4"/>
      <c r="J1" s="4"/>
      <c r="K1" s="80">
        <f xml:space="preserve"> Calc_Target!K$1</f>
        <v>2022</v>
      </c>
      <c r="L1" s="80">
        <f xml:space="preserve"> Calc_Target!L$1</f>
        <v>2023</v>
      </c>
      <c r="M1" s="80">
        <f xml:space="preserve"> Calc_Target!M$1</f>
        <v>2024</v>
      </c>
      <c r="N1" s="80">
        <f xml:space="preserve"> Calc_Target!N$1</f>
        <v>2025</v>
      </c>
      <c r="O1" s="80">
        <f xml:space="preserve"> Calc_Target!O$1</f>
        <v>2026</v>
      </c>
      <c r="P1" s="80">
        <f xml:space="preserve"> Calc_Target!P$1</f>
        <v>2027</v>
      </c>
      <c r="Q1" s="80">
        <f xml:space="preserve"> Calc_Target!Q$1</f>
        <v>2028</v>
      </c>
      <c r="R1" s="80">
        <f xml:space="preserve"> Calc_Target!R$1</f>
        <v>2029</v>
      </c>
      <c r="S1" s="80">
        <f xml:space="preserve"> Calc_Target!S$1</f>
        <v>2030</v>
      </c>
      <c r="T1" s="80">
        <f xml:space="preserve"> Calc_Target!T$1</f>
        <v>2031</v>
      </c>
      <c r="U1" s="80">
        <f xml:space="preserve"> Calc_Target!U$1</f>
        <v>2032</v>
      </c>
      <c r="V1" s="80">
        <f xml:space="preserve"> Calc_Target!V$1</f>
        <v>2033</v>
      </c>
      <c r="W1" s="80">
        <f xml:space="preserve"> Calc_Target!W$1</f>
        <v>2034</v>
      </c>
    </row>
    <row r="2" spans="2:23" x14ac:dyDescent="0.2">
      <c r="B2" s="46" t="str">
        <f xml:space="preserve"> Calc_Target!B$2</f>
        <v>Period</v>
      </c>
      <c r="C2" s="47"/>
      <c r="D2" s="71"/>
      <c r="E2" s="46"/>
      <c r="F2" s="46"/>
      <c r="G2" s="46"/>
      <c r="H2" s="46"/>
      <c r="I2" s="46"/>
      <c r="J2" s="46"/>
      <c r="K2" s="123" t="str">
        <f xml:space="preserve"> Calc_Target!K$2</f>
        <v>Historical</v>
      </c>
      <c r="L2" s="123" t="str">
        <f xml:space="preserve"> Calc_Target!L$2</f>
        <v>Historical</v>
      </c>
      <c r="M2" s="123" t="str">
        <f xml:space="preserve"> Calc_Target!M$2</f>
        <v>Projection</v>
      </c>
      <c r="N2" s="123" t="str">
        <f xml:space="preserve"> Calc_Target!N$2</f>
        <v>Projection</v>
      </c>
      <c r="O2" s="123" t="str">
        <f xml:space="preserve"> Calc_Target!O$2</f>
        <v>Projection</v>
      </c>
      <c r="P2" s="123" t="str">
        <f xml:space="preserve"> Calc_Target!P$2</f>
        <v>Projection</v>
      </c>
      <c r="Q2" s="123" t="str">
        <f xml:space="preserve"> Calc_Target!Q$2</f>
        <v>Projection</v>
      </c>
      <c r="R2" s="123" t="str">
        <f xml:space="preserve"> Calc_Target!R$2</f>
        <v>Projection</v>
      </c>
      <c r="S2" s="123" t="str">
        <f xml:space="preserve"> Calc_Target!S$2</f>
        <v>Projection</v>
      </c>
      <c r="T2" s="123" t="str">
        <f xml:space="preserve"> Calc_Target!T$2</f>
        <v>Projection</v>
      </c>
      <c r="U2" s="123" t="str">
        <f xml:space="preserve"> Calc_Target!U$2</f>
        <v>Projection</v>
      </c>
      <c r="V2" s="123" t="str">
        <f xml:space="preserve"> Calc_Target!V$2</f>
        <v>Projection</v>
      </c>
      <c r="W2" s="123" t="str">
        <f xml:space="preserve"> Calc_Target!W$2</f>
        <v>Projection</v>
      </c>
    </row>
    <row r="3" spans="2:23" s="29" customFormat="1" x14ac:dyDescent="0.2">
      <c r="B3" s="20"/>
      <c r="C3" s="48"/>
      <c r="D3" s="72"/>
      <c r="E3" s="20"/>
      <c r="F3" s="20"/>
      <c r="G3" s="20"/>
      <c r="H3" s="20"/>
      <c r="I3" s="20"/>
      <c r="J3" s="20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</row>
    <row r="4" spans="2:23" x14ac:dyDescent="0.2">
      <c r="B4" s="4" t="s">
        <v>130</v>
      </c>
      <c r="C4" s="259"/>
      <c r="D4" s="192"/>
      <c r="E4" s="191"/>
      <c r="F4" s="191"/>
      <c r="G4" s="191"/>
      <c r="H4" s="191"/>
      <c r="I4" s="191"/>
      <c r="J4" s="191"/>
      <c r="K4" s="192"/>
      <c r="L4" s="192"/>
      <c r="M4" s="192"/>
      <c r="N4" s="192"/>
      <c r="O4" s="192"/>
      <c r="P4" s="192"/>
      <c r="Q4" s="192"/>
      <c r="R4" s="192"/>
      <c r="S4" s="192"/>
      <c r="T4" s="192"/>
      <c r="U4" s="192"/>
      <c r="V4" s="192"/>
      <c r="W4" s="192"/>
    </row>
    <row r="5" spans="2:23" s="29" customFormat="1" hidden="1" outlineLevel="1" x14ac:dyDescent="0.2">
      <c r="B5" s="256"/>
      <c r="C5" s="61"/>
      <c r="D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</row>
    <row r="6" spans="2:23" hidden="1" outlineLevel="1" x14ac:dyDescent="0.2">
      <c r="B6" s="234" t="str">
        <f xml:space="preserve"> Scenarios!B$33</f>
        <v>Share price</v>
      </c>
      <c r="C6" s="186">
        <f xml:space="preserve"> Scenarios!C$33</f>
        <v>2.1000000000000001E-2</v>
      </c>
      <c r="D6" s="136" t="s">
        <v>26</v>
      </c>
    </row>
    <row r="7" spans="2:23" hidden="1" outlineLevel="1" x14ac:dyDescent="0.2">
      <c r="B7" s="233" t="str">
        <f xml:space="preserve"> Scenarios!B$34</f>
        <v>Number of shares</v>
      </c>
      <c r="C7" s="232">
        <f xml:space="preserve"> Scenarios!C$34</f>
        <v>195000000</v>
      </c>
      <c r="D7" s="119" t="s">
        <v>131</v>
      </c>
    </row>
    <row r="8" spans="2:23" hidden="1" outlineLevel="1" x14ac:dyDescent="0.2">
      <c r="B8" s="247" t="str">
        <f xml:space="preserve"> Scenarios!B$71</f>
        <v>Premium to be paid on top of share price</v>
      </c>
      <c r="C8" s="248">
        <f xml:space="preserve"> Scenarios!C$71</f>
        <v>0.5</v>
      </c>
      <c r="D8" s="231" t="str">
        <f xml:space="preserve"> Scenarios!D$71</f>
        <v>%</v>
      </c>
    </row>
    <row r="9" spans="2:23" hidden="1" outlineLevel="1" x14ac:dyDescent="0.2">
      <c r="B9" s="23" t="s">
        <v>132</v>
      </c>
      <c r="C9" s="235">
        <f>C7*C6*(1+C8)*0.000001</f>
        <v>6.142500000000001</v>
      </c>
      <c r="D9" s="86" t="s">
        <v>26</v>
      </c>
    </row>
    <row r="10" spans="2:23" hidden="1" outlineLevel="1" x14ac:dyDescent="0.2">
      <c r="B10" t="s">
        <v>76</v>
      </c>
      <c r="C10" s="184">
        <f xml:space="preserve"> DCF_Target!C101*-1</f>
        <v>21.411677999999998</v>
      </c>
      <c r="D10" s="36" t="s">
        <v>26</v>
      </c>
    </row>
    <row r="11" spans="2:23" hidden="1" outlineLevel="1" x14ac:dyDescent="0.2">
      <c r="B11" t="s">
        <v>58</v>
      </c>
      <c r="C11" s="184">
        <f xml:space="preserve"> DCF_Target!C102*-1</f>
        <v>-2.2257419999999999</v>
      </c>
      <c r="D11" s="36" t="s">
        <v>26</v>
      </c>
    </row>
    <row r="12" spans="2:23" s="3" customFormat="1" hidden="1" outlineLevel="1" x14ac:dyDescent="0.2">
      <c r="B12" s="8" t="s">
        <v>133</v>
      </c>
      <c r="C12" s="171">
        <f>SUM(C9:C11)</f>
        <v>25.328436</v>
      </c>
      <c r="D12" s="37" t="s">
        <v>26</v>
      </c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</row>
    <row r="13" spans="2:23" hidden="1" outlineLevel="1" x14ac:dyDescent="0.2"/>
    <row r="14" spans="2:23" hidden="1" outlineLevel="1" x14ac:dyDescent="0.2">
      <c r="B14" s="42">
        <f xml:space="preserve"> Inputs_Target!B$128</f>
        <v>0</v>
      </c>
      <c r="C14" s="43"/>
      <c r="D14" s="94">
        <f xml:space="preserve"> Inputs_Target!D$128</f>
        <v>0</v>
      </c>
      <c r="E14" s="42"/>
      <c r="F14" s="42"/>
      <c r="G14" s="42"/>
      <c r="H14" s="42"/>
      <c r="I14" s="42"/>
      <c r="J14" s="42"/>
      <c r="K14" s="124">
        <f xml:space="preserve"> Inputs_Target!K$128</f>
        <v>0</v>
      </c>
      <c r="L14" s="124">
        <f xml:space="preserve"> Inputs_Target!L$128</f>
        <v>0</v>
      </c>
      <c r="M14" s="124">
        <f xml:space="preserve"> Inputs_Target!M$128</f>
        <v>0</v>
      </c>
      <c r="N14" s="124">
        <f xml:space="preserve"> Inputs_Target!N$128</f>
        <v>0</v>
      </c>
      <c r="O14" s="124">
        <f xml:space="preserve"> Inputs_Target!O$128</f>
        <v>0</v>
      </c>
      <c r="P14" s="124">
        <f xml:space="preserve"> Inputs_Target!P$128</f>
        <v>0</v>
      </c>
      <c r="Q14" s="124">
        <f xml:space="preserve"> Inputs_Target!Q$128</f>
        <v>0</v>
      </c>
      <c r="R14" s="124">
        <f xml:space="preserve"> Inputs_Target!R$128</f>
        <v>0</v>
      </c>
      <c r="S14" s="124">
        <f xml:space="preserve"> Inputs_Target!S$128</f>
        <v>0</v>
      </c>
      <c r="T14" s="124">
        <f xml:space="preserve"> Inputs_Target!T$128</f>
        <v>0</v>
      </c>
      <c r="U14" s="124">
        <f xml:space="preserve"> Inputs_Target!U$128</f>
        <v>0</v>
      </c>
      <c r="V14" s="124">
        <f xml:space="preserve"> Inputs_Target!V$128</f>
        <v>0</v>
      </c>
      <c r="W14" s="124">
        <f xml:space="preserve"> Inputs_Target!W$128</f>
        <v>0</v>
      </c>
    </row>
    <row r="15" spans="2:23" hidden="1" outlineLevel="1" x14ac:dyDescent="0.2"/>
    <row r="16" spans="2:23" hidden="1" outlineLevel="1" x14ac:dyDescent="0.2">
      <c r="B16" s="15" t="str">
        <f xml:space="preserve"> B$12</f>
        <v>Enterprise value to be paid by aquirer</v>
      </c>
      <c r="C16" s="172">
        <f xml:space="preserve"> C$12</f>
        <v>25.328436</v>
      </c>
      <c r="D16" s="36" t="str">
        <f xml:space="preserve"> D$12</f>
        <v>USDm</v>
      </c>
    </row>
    <row r="17" spans="2:23" hidden="1" outlineLevel="1" x14ac:dyDescent="0.2">
      <c r="B17" s="42" t="str">
        <f xml:space="preserve"> DCF_Target!B$36</f>
        <v>DCF flag</v>
      </c>
      <c r="C17" s="43"/>
      <c r="D17" s="94" t="str">
        <f xml:space="preserve"> DCF_Target!D$36</f>
        <v>flag</v>
      </c>
      <c r="E17" s="42"/>
      <c r="F17" s="42"/>
      <c r="G17" s="42"/>
      <c r="H17" s="42"/>
      <c r="I17" s="42"/>
      <c r="J17" s="42"/>
      <c r="K17" s="94">
        <f xml:space="preserve"> DCF_Target!K$36</f>
        <v>0</v>
      </c>
      <c r="L17" s="94">
        <f xml:space="preserve"> DCF_Target!L$36</f>
        <v>0</v>
      </c>
      <c r="M17" s="94">
        <f xml:space="preserve"> DCF_Target!M$36</f>
        <v>1</v>
      </c>
      <c r="N17" s="94">
        <f xml:space="preserve"> DCF_Target!N$36</f>
        <v>1</v>
      </c>
      <c r="O17" s="94">
        <f xml:space="preserve"> DCF_Target!O$36</f>
        <v>1</v>
      </c>
      <c r="P17" s="94">
        <f xml:space="preserve"> DCF_Target!P$36</f>
        <v>1</v>
      </c>
      <c r="Q17" s="94">
        <f xml:space="preserve"> DCF_Target!Q$36</f>
        <v>1</v>
      </c>
      <c r="R17" s="94">
        <f xml:space="preserve"> DCF_Target!R$36</f>
        <v>1</v>
      </c>
      <c r="S17" s="94">
        <f xml:space="preserve"> DCF_Target!S$36</f>
        <v>1</v>
      </c>
      <c r="T17" s="94">
        <f xml:space="preserve"> DCF_Target!T$36</f>
        <v>0</v>
      </c>
      <c r="U17" s="94">
        <f xml:space="preserve"> DCF_Target!U$36</f>
        <v>0</v>
      </c>
      <c r="V17" s="94">
        <f xml:space="preserve"> DCF_Target!V$36</f>
        <v>0</v>
      </c>
      <c r="W17" s="94">
        <f xml:space="preserve"> DCF_Target!W$36</f>
        <v>0</v>
      </c>
    </row>
    <row r="18" spans="2:23" s="3" customFormat="1" hidden="1" outlineLevel="1" x14ac:dyDescent="0.2">
      <c r="B18" s="8" t="str">
        <f>B16</f>
        <v>Enterprise value to be paid by aquirer</v>
      </c>
      <c r="C18" s="9"/>
      <c r="D18" s="37" t="s">
        <v>26</v>
      </c>
      <c r="E18" s="8"/>
      <c r="F18" s="8"/>
      <c r="G18" s="8"/>
      <c r="H18" s="8"/>
      <c r="I18" s="8"/>
      <c r="J18" s="8"/>
      <c r="K18" s="78">
        <f t="shared" ref="K18:L18" si="0" xml:space="preserve"> K17 * $C16 * NOT( J17 )</f>
        <v>0</v>
      </c>
      <c r="L18" s="78">
        <f t="shared" si="0"/>
        <v>0</v>
      </c>
      <c r="M18" s="78">
        <f xml:space="preserve"> M17 * $C16 * NOT( L17 )</f>
        <v>25.328436</v>
      </c>
      <c r="N18" s="78">
        <f t="shared" ref="N18:W18" si="1" xml:space="preserve"> N17 * $C16 * NOT( M17 )</f>
        <v>0</v>
      </c>
      <c r="O18" s="78">
        <f t="shared" si="1"/>
        <v>0</v>
      </c>
      <c r="P18" s="78">
        <f t="shared" si="1"/>
        <v>0</v>
      </c>
      <c r="Q18" s="78">
        <f t="shared" si="1"/>
        <v>0</v>
      </c>
      <c r="R18" s="78">
        <f t="shared" si="1"/>
        <v>0</v>
      </c>
      <c r="S18" s="78">
        <f t="shared" si="1"/>
        <v>0</v>
      </c>
      <c r="T18" s="78">
        <f t="shared" si="1"/>
        <v>0</v>
      </c>
      <c r="U18" s="78">
        <f t="shared" si="1"/>
        <v>0</v>
      </c>
      <c r="V18" s="78">
        <f t="shared" si="1"/>
        <v>0</v>
      </c>
      <c r="W18" s="78">
        <f t="shared" si="1"/>
        <v>0</v>
      </c>
    </row>
    <row r="19" spans="2:23" s="3" customFormat="1" hidden="1" outlineLevel="1" x14ac:dyDescent="0.2">
      <c r="B19" s="3" t="str">
        <f>B18</f>
        <v>Enterprise value to be paid by aquirer</v>
      </c>
      <c r="C19" s="25"/>
      <c r="D19" s="38" t="s">
        <v>26</v>
      </c>
      <c r="I19" s="236">
        <f xml:space="preserve"> SUM(K19:W19)</f>
        <v>0</v>
      </c>
      <c r="K19" s="152">
        <f xml:space="preserve"> IFERROR( K18 / K$14, 0 )</f>
        <v>0</v>
      </c>
      <c r="L19" s="152">
        <f t="shared" ref="L19:W19" si="2" xml:space="preserve"> IFERROR( L18 / L$14, 0 )</f>
        <v>0</v>
      </c>
      <c r="M19" s="152">
        <f t="shared" si="2"/>
        <v>0</v>
      </c>
      <c r="N19" s="152">
        <f t="shared" si="2"/>
        <v>0</v>
      </c>
      <c r="O19" s="152">
        <f t="shared" si="2"/>
        <v>0</v>
      </c>
      <c r="P19" s="152">
        <f t="shared" si="2"/>
        <v>0</v>
      </c>
      <c r="Q19" s="152">
        <f t="shared" si="2"/>
        <v>0</v>
      </c>
      <c r="R19" s="152">
        <f t="shared" si="2"/>
        <v>0</v>
      </c>
      <c r="S19" s="152">
        <f t="shared" si="2"/>
        <v>0</v>
      </c>
      <c r="T19" s="152">
        <f t="shared" si="2"/>
        <v>0</v>
      </c>
      <c r="U19" s="152">
        <f t="shared" si="2"/>
        <v>0</v>
      </c>
      <c r="V19" s="152">
        <f t="shared" si="2"/>
        <v>0</v>
      </c>
      <c r="W19" s="152">
        <f t="shared" si="2"/>
        <v>0</v>
      </c>
    </row>
    <row r="20" spans="2:23" hidden="1" outlineLevel="1" x14ac:dyDescent="0.2"/>
    <row r="21" spans="2:23" hidden="1" outlineLevel="1" x14ac:dyDescent="0.2">
      <c r="B21" s="96" t="str">
        <f xml:space="preserve"> Scenarios!B$72</f>
        <v>Transaction costs</v>
      </c>
      <c r="C21" s="249">
        <f xml:space="preserve"> Scenarios!C$72</f>
        <v>1.4999999999999999E-2</v>
      </c>
      <c r="D21" s="98" t="str">
        <f xml:space="preserve"> Scenarios!D$72</f>
        <v>%</v>
      </c>
    </row>
    <row r="22" spans="2:23" hidden="1" outlineLevel="1" x14ac:dyDescent="0.2">
      <c r="B22" s="15" t="str">
        <f xml:space="preserve"> B$18</f>
        <v>Enterprise value to be paid by aquirer</v>
      </c>
      <c r="C22" s="16"/>
      <c r="D22" s="36" t="str">
        <f xml:space="preserve"> D$18</f>
        <v>USDm</v>
      </c>
      <c r="E22" s="15"/>
      <c r="F22" s="15"/>
      <c r="G22" s="15"/>
      <c r="H22" s="15"/>
      <c r="I22" s="15"/>
      <c r="J22" s="15"/>
      <c r="K22" s="122">
        <f t="shared" ref="K22:W22" si="3" xml:space="preserve"> K$18</f>
        <v>0</v>
      </c>
      <c r="L22" s="122">
        <f t="shared" si="3"/>
        <v>0</v>
      </c>
      <c r="M22" s="122">
        <f t="shared" si="3"/>
        <v>25.328436</v>
      </c>
      <c r="N22" s="122">
        <f t="shared" si="3"/>
        <v>0</v>
      </c>
      <c r="O22" s="122">
        <f t="shared" si="3"/>
        <v>0</v>
      </c>
      <c r="P22" s="122">
        <f t="shared" si="3"/>
        <v>0</v>
      </c>
      <c r="Q22" s="122">
        <f t="shared" si="3"/>
        <v>0</v>
      </c>
      <c r="R22" s="122">
        <f t="shared" si="3"/>
        <v>0</v>
      </c>
      <c r="S22" s="122">
        <f t="shared" si="3"/>
        <v>0</v>
      </c>
      <c r="T22" s="122">
        <f t="shared" si="3"/>
        <v>0</v>
      </c>
      <c r="U22" s="122">
        <f t="shared" si="3"/>
        <v>0</v>
      </c>
      <c r="V22" s="122">
        <f t="shared" si="3"/>
        <v>0</v>
      </c>
      <c r="W22" s="122">
        <f t="shared" si="3"/>
        <v>0</v>
      </c>
    </row>
    <row r="23" spans="2:23" s="3" customFormat="1" hidden="1" outlineLevel="1" x14ac:dyDescent="0.2">
      <c r="B23" s="8" t="str">
        <f>B21</f>
        <v>Transaction costs</v>
      </c>
      <c r="C23" s="9"/>
      <c r="D23" s="37" t="str">
        <f>D22</f>
        <v>USDm</v>
      </c>
      <c r="E23" s="8"/>
      <c r="F23" s="8"/>
      <c r="G23" s="8"/>
      <c r="H23" s="8"/>
      <c r="I23" s="8"/>
      <c r="J23" s="8"/>
      <c r="K23" s="78">
        <f t="shared" ref="K23" si="4" xml:space="preserve"> K22 * $C21</f>
        <v>0</v>
      </c>
      <c r="L23" s="78">
        <f xml:space="preserve"> L22 * $C21</f>
        <v>0</v>
      </c>
      <c r="M23" s="78">
        <f t="shared" ref="M23:W23" si="5" xml:space="preserve"> M22 * $C21</f>
        <v>0.37992653999999998</v>
      </c>
      <c r="N23" s="78">
        <f t="shared" si="5"/>
        <v>0</v>
      </c>
      <c r="O23" s="78">
        <f t="shared" si="5"/>
        <v>0</v>
      </c>
      <c r="P23" s="78">
        <f t="shared" si="5"/>
        <v>0</v>
      </c>
      <c r="Q23" s="78">
        <f t="shared" si="5"/>
        <v>0</v>
      </c>
      <c r="R23" s="78">
        <f t="shared" si="5"/>
        <v>0</v>
      </c>
      <c r="S23" s="78">
        <f t="shared" si="5"/>
        <v>0</v>
      </c>
      <c r="T23" s="78">
        <f t="shared" si="5"/>
        <v>0</v>
      </c>
      <c r="U23" s="78">
        <f t="shared" si="5"/>
        <v>0</v>
      </c>
      <c r="V23" s="78">
        <f t="shared" si="5"/>
        <v>0</v>
      </c>
      <c r="W23" s="78">
        <f t="shared" si="5"/>
        <v>0</v>
      </c>
    </row>
    <row r="24" spans="2:23" s="3" customFormat="1" hidden="1" outlineLevel="1" x14ac:dyDescent="0.2">
      <c r="B24" s="3" t="str">
        <f>B23</f>
        <v>Transaction costs</v>
      </c>
      <c r="C24" s="25"/>
      <c r="D24" s="38" t="s">
        <v>26</v>
      </c>
      <c r="K24" s="152">
        <f xml:space="preserve"> IFERROR( K23 / K$14, 0 )</f>
        <v>0</v>
      </c>
      <c r="L24" s="152">
        <f t="shared" ref="L24" si="6" xml:space="preserve"> IFERROR( L23 / L$14, 0 )</f>
        <v>0</v>
      </c>
      <c r="M24" s="152">
        <f t="shared" ref="M24" si="7" xml:space="preserve"> IFERROR( M23 / M$14, 0 )</f>
        <v>0</v>
      </c>
      <c r="N24" s="152">
        <f t="shared" ref="N24" si="8" xml:space="preserve"> IFERROR( N23 / N$14, 0 )</f>
        <v>0</v>
      </c>
      <c r="O24" s="152">
        <f t="shared" ref="O24" si="9" xml:space="preserve"> IFERROR( O23 / O$14, 0 )</f>
        <v>0</v>
      </c>
      <c r="P24" s="152">
        <f t="shared" ref="P24" si="10" xml:space="preserve"> IFERROR( P23 / P$14, 0 )</f>
        <v>0</v>
      </c>
      <c r="Q24" s="152">
        <f t="shared" ref="Q24" si="11" xml:space="preserve"> IFERROR( Q23 / Q$14, 0 )</f>
        <v>0</v>
      </c>
      <c r="R24" s="152">
        <f t="shared" ref="R24" si="12" xml:space="preserve"> IFERROR( R23 / R$14, 0 )</f>
        <v>0</v>
      </c>
      <c r="S24" s="152">
        <f t="shared" ref="S24" si="13" xml:space="preserve"> IFERROR( S23 / S$14, 0 )</f>
        <v>0</v>
      </c>
      <c r="T24" s="152">
        <f t="shared" ref="T24" si="14" xml:space="preserve"> IFERROR( T23 / T$14, 0 )</f>
        <v>0</v>
      </c>
      <c r="U24" s="152">
        <f t="shared" ref="U24" si="15" xml:space="preserve"> IFERROR( U23 / U$14, 0 )</f>
        <v>0</v>
      </c>
      <c r="V24" s="152">
        <f t="shared" ref="V24" si="16" xml:space="preserve"> IFERROR( V23 / V$14, 0 )</f>
        <v>0</v>
      </c>
      <c r="W24" s="152">
        <f t="shared" ref="W24" si="17" xml:space="preserve"> IFERROR( W23 / W$14, 0 )</f>
        <v>0</v>
      </c>
    </row>
    <row r="25" spans="2:23" s="3" customFormat="1" hidden="1" outlineLevel="1" x14ac:dyDescent="0.2">
      <c r="C25" s="25"/>
      <c r="D25" s="38"/>
      <c r="K25" s="152"/>
      <c r="L25" s="152"/>
      <c r="M25" s="152"/>
      <c r="N25" s="152"/>
      <c r="O25" s="152"/>
      <c r="P25" s="152"/>
      <c r="Q25" s="152"/>
      <c r="R25" s="152"/>
      <c r="S25" s="152"/>
      <c r="T25" s="152"/>
      <c r="U25" s="152"/>
      <c r="V25" s="152"/>
      <c r="W25" s="152"/>
    </row>
    <row r="26" spans="2:23" s="3" customFormat="1" hidden="1" outlineLevel="1" x14ac:dyDescent="0.2">
      <c r="C26" s="25"/>
      <c r="D26" s="38"/>
      <c r="K26" s="152"/>
      <c r="L26" s="152"/>
      <c r="M26" s="152"/>
      <c r="N26" s="152"/>
      <c r="O26" s="152"/>
      <c r="P26" s="152"/>
      <c r="Q26" s="152"/>
      <c r="R26" s="152"/>
      <c r="S26" s="152"/>
      <c r="T26" s="152"/>
      <c r="U26" s="152"/>
      <c r="V26" s="152"/>
      <c r="W26" s="152"/>
    </row>
    <row r="27" spans="2:23" s="237" customFormat="1" hidden="1" outlineLevel="1" x14ac:dyDescent="0.2">
      <c r="B27" s="96" t="str">
        <f xml:space="preserve"> Scenarios!B$76</f>
        <v>Max cash to be used from Acquiring Company cash account</v>
      </c>
      <c r="C27" s="251">
        <f xml:space="preserve"> Scenarios!C$76</f>
        <v>20</v>
      </c>
      <c r="D27" s="231" t="str">
        <f xml:space="preserve"> Scenarios!D$76</f>
        <v>USDm</v>
      </c>
      <c r="K27" s="238"/>
      <c r="L27" s="238"/>
      <c r="M27" s="238"/>
      <c r="N27" s="238"/>
      <c r="O27" s="238"/>
      <c r="P27" s="238"/>
      <c r="Q27" s="238"/>
      <c r="R27" s="238"/>
      <c r="S27" s="238"/>
      <c r="T27" s="238"/>
      <c r="U27" s="238"/>
      <c r="V27" s="238"/>
      <c r="W27" s="238"/>
    </row>
    <row r="28" spans="2:23" s="237" customFormat="1" hidden="1" outlineLevel="1" x14ac:dyDescent="0.2">
      <c r="C28" s="243"/>
      <c r="D28" s="36"/>
      <c r="K28" s="238"/>
      <c r="L28" s="238"/>
      <c r="M28" s="238"/>
      <c r="N28" s="238"/>
      <c r="O28" s="238"/>
      <c r="P28" s="238"/>
      <c r="Q28" s="238"/>
      <c r="R28" s="238"/>
      <c r="S28" s="238"/>
      <c r="T28" s="238"/>
      <c r="U28" s="238"/>
      <c r="V28" s="238"/>
      <c r="W28" s="238"/>
    </row>
    <row r="29" spans="2:23" s="237" customFormat="1" hidden="1" outlineLevel="1" x14ac:dyDescent="0.2">
      <c r="B29" s="96" t="str">
        <f xml:space="preserve"> Scenarios!B$73</f>
        <v>Stock</v>
      </c>
      <c r="C29" s="252">
        <f xml:space="preserve"> Scenarios!C$73</f>
        <v>0.25</v>
      </c>
      <c r="D29" s="98" t="str">
        <f xml:space="preserve"> Scenarios!D$73</f>
        <v>%</v>
      </c>
      <c r="K29" s="238"/>
      <c r="L29" s="238"/>
      <c r="M29" s="238"/>
      <c r="N29" s="238"/>
      <c r="O29" s="238"/>
      <c r="P29" s="238"/>
      <c r="Q29" s="238"/>
      <c r="R29" s="238"/>
      <c r="S29" s="238"/>
      <c r="T29" s="238"/>
      <c r="U29" s="238"/>
      <c r="V29" s="238"/>
      <c r="W29" s="238"/>
    </row>
    <row r="30" spans="2:23" s="237" customFormat="1" hidden="1" outlineLevel="1" x14ac:dyDescent="0.2">
      <c r="B30" s="96" t="str">
        <f xml:space="preserve"> Scenarios!B$74</f>
        <v>Cash</v>
      </c>
      <c r="C30" s="252">
        <f xml:space="preserve"> Scenarios!C$74</f>
        <v>0.75</v>
      </c>
      <c r="D30" s="98" t="str">
        <f xml:space="preserve"> Scenarios!D$74</f>
        <v>%</v>
      </c>
      <c r="K30" s="238"/>
      <c r="L30" s="238"/>
      <c r="M30" s="238"/>
      <c r="N30" s="238"/>
      <c r="O30" s="238"/>
      <c r="P30" s="238"/>
      <c r="Q30" s="238"/>
      <c r="R30" s="238"/>
      <c r="S30" s="238"/>
      <c r="T30" s="238"/>
      <c r="U30" s="238"/>
      <c r="V30" s="238"/>
      <c r="W30" s="238"/>
    </row>
    <row r="31" spans="2:23" s="237" customFormat="1" hidden="1" outlineLevel="1" x14ac:dyDescent="0.2">
      <c r="C31" s="243"/>
      <c r="D31" s="36"/>
      <c r="K31" s="238"/>
      <c r="L31" s="238"/>
      <c r="M31" s="238"/>
      <c r="N31" s="238"/>
      <c r="O31" s="238"/>
      <c r="P31" s="238"/>
      <c r="Q31" s="238"/>
      <c r="R31" s="238"/>
      <c r="S31" s="238"/>
      <c r="T31" s="238"/>
      <c r="U31" s="238"/>
      <c r="V31" s="238"/>
      <c r="W31" s="238"/>
    </row>
    <row r="32" spans="2:23" s="240" customFormat="1" hidden="1" outlineLevel="1" x14ac:dyDescent="0.2">
      <c r="B32" s="143" t="s">
        <v>134</v>
      </c>
      <c r="C32" s="239">
        <f>I$71</f>
        <v>0</v>
      </c>
      <c r="D32" s="58" t="s">
        <v>26</v>
      </c>
      <c r="K32" s="241"/>
      <c r="L32" s="241"/>
      <c r="M32" s="241"/>
      <c r="N32" s="241"/>
      <c r="O32" s="241"/>
      <c r="P32" s="241"/>
      <c r="Q32" s="241"/>
      <c r="R32" s="241"/>
      <c r="S32" s="241"/>
      <c r="T32" s="241"/>
      <c r="U32" s="241"/>
      <c r="V32" s="241"/>
      <c r="W32" s="241"/>
    </row>
    <row r="33" spans="2:23" s="240" customFormat="1" hidden="1" outlineLevel="1" x14ac:dyDescent="0.2">
      <c r="B33" s="143" t="str">
        <f xml:space="preserve"> B$30</f>
        <v>Cash</v>
      </c>
      <c r="C33" s="242">
        <f xml:space="preserve"> C$30</f>
        <v>0.75</v>
      </c>
      <c r="D33" s="58" t="str">
        <f xml:space="preserve"> D$30</f>
        <v>%</v>
      </c>
      <c r="K33" s="241"/>
      <c r="L33" s="241"/>
      <c r="M33" s="241"/>
      <c r="N33" s="241"/>
      <c r="O33" s="241"/>
      <c r="P33" s="241"/>
      <c r="Q33" s="241"/>
      <c r="R33" s="241"/>
      <c r="S33" s="241"/>
      <c r="T33" s="241"/>
      <c r="U33" s="241"/>
      <c r="V33" s="241"/>
      <c r="W33" s="241"/>
    </row>
    <row r="34" spans="2:23" s="237" customFormat="1" hidden="1" outlineLevel="1" x14ac:dyDescent="0.2">
      <c r="B34" s="138" t="s">
        <v>135</v>
      </c>
      <c r="C34" s="157">
        <f xml:space="preserve"> C32 * C33</f>
        <v>0</v>
      </c>
      <c r="D34" s="37" t="s">
        <v>26</v>
      </c>
      <c r="K34" s="238"/>
      <c r="L34" s="238"/>
      <c r="M34" s="238"/>
      <c r="N34" s="238"/>
      <c r="O34" s="238"/>
      <c r="P34" s="238"/>
      <c r="Q34" s="238"/>
      <c r="R34" s="238"/>
      <c r="S34" s="238"/>
      <c r="T34" s="238"/>
      <c r="U34" s="238"/>
      <c r="V34" s="238"/>
      <c r="W34" s="238"/>
    </row>
    <row r="35" spans="2:23" s="237" customFormat="1" hidden="1" outlineLevel="1" x14ac:dyDescent="0.2">
      <c r="B35" s="15"/>
      <c r="C35" s="166"/>
      <c r="D35" s="36"/>
      <c r="K35" s="238"/>
      <c r="L35" s="238"/>
      <c r="M35" s="238"/>
      <c r="N35" s="238"/>
      <c r="O35" s="238"/>
      <c r="P35" s="238"/>
      <c r="Q35" s="238"/>
      <c r="R35" s="238"/>
      <c r="S35" s="238"/>
      <c r="T35" s="238"/>
      <c r="U35" s="238"/>
      <c r="V35" s="238"/>
      <c r="W35" s="238"/>
    </row>
    <row r="36" spans="2:23" s="240" customFormat="1" hidden="1" outlineLevel="1" x14ac:dyDescent="0.2">
      <c r="B36" s="143" t="s">
        <v>134</v>
      </c>
      <c r="C36" s="239">
        <f>I$71</f>
        <v>0</v>
      </c>
      <c r="D36" s="58" t="s">
        <v>26</v>
      </c>
      <c r="K36" s="241"/>
      <c r="L36" s="241"/>
      <c r="M36" s="241"/>
      <c r="N36" s="241"/>
      <c r="O36" s="241"/>
      <c r="P36" s="241"/>
      <c r="Q36" s="241"/>
      <c r="R36" s="241"/>
      <c r="S36" s="241"/>
      <c r="T36" s="241"/>
      <c r="U36" s="241"/>
      <c r="V36" s="241"/>
      <c r="W36" s="241"/>
    </row>
    <row r="37" spans="2:23" s="240" customFormat="1" hidden="1" outlineLevel="1" x14ac:dyDescent="0.2">
      <c r="B37" s="96" t="str">
        <f xml:space="preserve"> Scenarios!B$73</f>
        <v>Stock</v>
      </c>
      <c r="C37" s="252">
        <f xml:space="preserve"> Scenarios!C$73</f>
        <v>0.25</v>
      </c>
      <c r="D37" s="98" t="str">
        <f xml:space="preserve"> Scenarios!D$73</f>
        <v>%</v>
      </c>
      <c r="K37" s="241"/>
      <c r="L37" s="241"/>
      <c r="M37" s="241"/>
      <c r="N37" s="241"/>
      <c r="O37" s="241"/>
      <c r="P37" s="241"/>
      <c r="Q37" s="241"/>
      <c r="R37" s="241"/>
      <c r="S37" s="241"/>
      <c r="T37" s="241"/>
      <c r="U37" s="241"/>
      <c r="V37" s="241"/>
      <c r="W37" s="241"/>
    </row>
    <row r="38" spans="2:23" s="237" customFormat="1" hidden="1" outlineLevel="1" x14ac:dyDescent="0.2">
      <c r="B38" s="138" t="s">
        <v>136</v>
      </c>
      <c r="C38" s="157">
        <f xml:space="preserve"> C36 * C37</f>
        <v>0</v>
      </c>
      <c r="D38" s="37" t="s">
        <v>26</v>
      </c>
      <c r="K38" s="238"/>
      <c r="L38" s="238"/>
      <c r="M38" s="238"/>
      <c r="N38" s="238"/>
      <c r="O38" s="238"/>
      <c r="P38" s="238"/>
      <c r="Q38" s="238"/>
      <c r="R38" s="238"/>
      <c r="S38" s="238"/>
      <c r="T38" s="238"/>
      <c r="U38" s="238"/>
      <c r="V38" s="238"/>
      <c r="W38" s="238"/>
    </row>
    <row r="39" spans="2:23" s="237" customFormat="1" hidden="1" outlineLevel="1" x14ac:dyDescent="0.2">
      <c r="B39" s="15"/>
      <c r="C39" s="166"/>
      <c r="D39" s="36"/>
      <c r="K39" s="238"/>
      <c r="L39" s="238"/>
      <c r="M39" s="238"/>
      <c r="N39" s="238"/>
      <c r="O39" s="238"/>
      <c r="P39" s="238"/>
      <c r="Q39" s="238"/>
      <c r="R39" s="238"/>
      <c r="S39" s="238"/>
      <c r="T39" s="238"/>
      <c r="U39" s="238"/>
      <c r="V39" s="238"/>
      <c r="W39" s="238"/>
    </row>
    <row r="40" spans="2:23" s="237" customFormat="1" hidden="1" outlineLevel="1" x14ac:dyDescent="0.2">
      <c r="B40" s="15" t="str">
        <f xml:space="preserve"> B$38</f>
        <v>EV to be paid in stock</v>
      </c>
      <c r="C40" s="172">
        <f xml:space="preserve"> C$38</f>
        <v>0</v>
      </c>
      <c r="D40" s="74" t="str">
        <f xml:space="preserve"> D$38</f>
        <v>USDm</v>
      </c>
      <c r="K40" s="238"/>
      <c r="L40" s="238"/>
      <c r="M40" s="238"/>
      <c r="N40" s="238"/>
      <c r="O40" s="238"/>
      <c r="P40" s="238"/>
      <c r="Q40" s="238"/>
      <c r="R40" s="238"/>
      <c r="S40" s="238"/>
      <c r="T40" s="238"/>
      <c r="U40" s="238"/>
      <c r="V40" s="238"/>
      <c r="W40" s="238"/>
    </row>
    <row r="41" spans="2:23" hidden="1" outlineLevel="1" x14ac:dyDescent="0.2">
      <c r="B41" s="42" t="str">
        <f xml:space="preserve"> DCF_Target!B$36</f>
        <v>DCF flag</v>
      </c>
      <c r="C41" s="43"/>
      <c r="D41" s="94" t="str">
        <f xml:space="preserve"> DCF_Target!D$36</f>
        <v>flag</v>
      </c>
      <c r="E41" s="42"/>
      <c r="F41" s="42"/>
      <c r="G41" s="42"/>
      <c r="H41" s="42"/>
      <c r="I41" s="42"/>
      <c r="J41" s="42"/>
      <c r="K41" s="94">
        <f xml:space="preserve"> DCF_Target!K$36</f>
        <v>0</v>
      </c>
      <c r="L41" s="94">
        <f xml:space="preserve"> DCF_Target!L$36</f>
        <v>0</v>
      </c>
      <c r="M41" s="94">
        <f xml:space="preserve"> DCF_Target!M$36</f>
        <v>1</v>
      </c>
      <c r="N41" s="94">
        <f xml:space="preserve"> DCF_Target!N$36</f>
        <v>1</v>
      </c>
      <c r="O41" s="94">
        <f xml:space="preserve"> DCF_Target!O$36</f>
        <v>1</v>
      </c>
      <c r="P41" s="94">
        <f xml:space="preserve"> DCF_Target!P$36</f>
        <v>1</v>
      </c>
      <c r="Q41" s="94">
        <f xml:space="preserve"> DCF_Target!Q$36</f>
        <v>1</v>
      </c>
      <c r="R41" s="94">
        <f xml:space="preserve"> DCF_Target!R$36</f>
        <v>1</v>
      </c>
      <c r="S41" s="94">
        <f xml:space="preserve"> DCF_Target!S$36</f>
        <v>1</v>
      </c>
      <c r="T41" s="94">
        <f xml:space="preserve"> DCF_Target!T$36</f>
        <v>0</v>
      </c>
      <c r="U41" s="94">
        <f xml:space="preserve"> DCF_Target!U$36</f>
        <v>0</v>
      </c>
      <c r="V41" s="94">
        <f xml:space="preserve"> DCF_Target!V$36</f>
        <v>0</v>
      </c>
      <c r="W41" s="94">
        <f xml:space="preserve"> DCF_Target!W$36</f>
        <v>0</v>
      </c>
    </row>
    <row r="42" spans="2:23" s="3" customFormat="1" hidden="1" outlineLevel="1" x14ac:dyDescent="0.2">
      <c r="B42" s="8" t="s">
        <v>137</v>
      </c>
      <c r="C42" s="9"/>
      <c r="D42" s="37" t="s">
        <v>26</v>
      </c>
      <c r="E42" s="8"/>
      <c r="F42" s="8"/>
      <c r="G42" s="8"/>
      <c r="H42" s="8"/>
      <c r="I42" s="8"/>
      <c r="J42" s="8"/>
      <c r="K42" s="78">
        <f t="shared" ref="K42" si="18" xml:space="preserve"> K41 * NOT(J41) * $C40</f>
        <v>0</v>
      </c>
      <c r="L42" s="78">
        <f t="shared" ref="L42" si="19" xml:space="preserve"> L41 * NOT(K41) * $C40</f>
        <v>0</v>
      </c>
      <c r="M42" s="78">
        <f xml:space="preserve"> M41 * NOT(L41) * $C40</f>
        <v>0</v>
      </c>
      <c r="N42" s="78">
        <f t="shared" ref="N42" si="20" xml:space="preserve"> N41 * NOT(M41) * $C40</f>
        <v>0</v>
      </c>
      <c r="O42" s="78">
        <f t="shared" ref="O42" si="21" xml:space="preserve"> O41 * NOT(N41) * $C40</f>
        <v>0</v>
      </c>
      <c r="P42" s="78">
        <f t="shared" ref="P42" si="22" xml:space="preserve"> P41 * NOT(O41) * $C40</f>
        <v>0</v>
      </c>
      <c r="Q42" s="78">
        <f t="shared" ref="Q42" si="23" xml:space="preserve"> Q41 * NOT(P41) * $C40</f>
        <v>0</v>
      </c>
      <c r="R42" s="78">
        <f t="shared" ref="R42" si="24" xml:space="preserve"> R41 * NOT(Q41) * $C40</f>
        <v>0</v>
      </c>
      <c r="S42" s="78">
        <f t="shared" ref="S42" si="25" xml:space="preserve"> S41 * NOT(R41) * $C40</f>
        <v>0</v>
      </c>
      <c r="T42" s="78">
        <f t="shared" ref="T42" si="26" xml:space="preserve"> T41 * NOT(S41) * $C40</f>
        <v>0</v>
      </c>
      <c r="U42" s="78">
        <f t="shared" ref="U42" si="27" xml:space="preserve"> U41 * NOT(T41) * $C40</f>
        <v>0</v>
      </c>
      <c r="V42" s="78">
        <f t="shared" ref="V42" si="28" xml:space="preserve"> V41 * NOT(U41) * $C40</f>
        <v>0</v>
      </c>
      <c r="W42" s="78">
        <f t="shared" ref="W42" si="29" xml:space="preserve"> W41 * NOT(V41) * $C40</f>
        <v>0</v>
      </c>
    </row>
    <row r="43" spans="2:23" s="237" customFormat="1" hidden="1" outlineLevel="1" x14ac:dyDescent="0.2">
      <c r="B43" s="15"/>
      <c r="C43" s="166"/>
      <c r="D43" s="36"/>
      <c r="K43" s="238"/>
      <c r="L43" s="238"/>
      <c r="M43" s="238"/>
      <c r="N43" s="238"/>
      <c r="O43" s="238"/>
      <c r="P43" s="238"/>
      <c r="Q43" s="238"/>
      <c r="R43" s="238"/>
      <c r="S43" s="238"/>
      <c r="T43" s="238"/>
      <c r="U43" s="238"/>
      <c r="V43" s="238"/>
      <c r="W43" s="238"/>
    </row>
    <row r="44" spans="2:23" s="237" customFormat="1" hidden="1" outlineLevel="1" x14ac:dyDescent="0.2">
      <c r="B44" s="15"/>
      <c r="C44" s="166"/>
      <c r="D44" s="36"/>
      <c r="K44" s="238"/>
      <c r="L44" s="238"/>
      <c r="M44" s="238"/>
      <c r="N44" s="238"/>
      <c r="O44" s="238"/>
      <c r="P44" s="238"/>
      <c r="Q44" s="238"/>
      <c r="R44" s="238"/>
      <c r="S44" s="238"/>
      <c r="T44" s="238"/>
      <c r="U44" s="238"/>
      <c r="V44" s="238"/>
      <c r="W44" s="238"/>
    </row>
    <row r="45" spans="2:23" s="237" customFormat="1" hidden="1" outlineLevel="1" x14ac:dyDescent="0.2">
      <c r="B45" s="15" t="str">
        <f xml:space="preserve"> B$34</f>
        <v>EV to be paid in cash</v>
      </c>
      <c r="C45" s="172">
        <f xml:space="preserve"> C$34</f>
        <v>0</v>
      </c>
      <c r="D45" s="36" t="str">
        <f xml:space="preserve"> D$34</f>
        <v>USDm</v>
      </c>
      <c r="K45" s="238"/>
      <c r="L45" s="238"/>
      <c r="M45" s="238"/>
      <c r="N45" s="238"/>
      <c r="O45" s="238"/>
      <c r="P45" s="238"/>
      <c r="Q45" s="238"/>
      <c r="R45" s="238"/>
      <c r="S45" s="238"/>
      <c r="T45" s="238"/>
      <c r="U45" s="238"/>
      <c r="V45" s="238"/>
      <c r="W45" s="238"/>
    </row>
    <row r="46" spans="2:23" s="237" customFormat="1" hidden="1" outlineLevel="1" x14ac:dyDescent="0.2">
      <c r="B46" s="15" t="str">
        <f xml:space="preserve"> B$27</f>
        <v>Max cash to be used from Acquiring Company cash account</v>
      </c>
      <c r="C46" s="172">
        <f xml:space="preserve"> C$27 * -1</f>
        <v>-20</v>
      </c>
      <c r="D46" s="36" t="str">
        <f xml:space="preserve"> D$27</f>
        <v>USDm</v>
      </c>
      <c r="K46" s="238"/>
      <c r="L46" s="238"/>
      <c r="M46" s="238"/>
      <c r="N46" s="238"/>
      <c r="O46" s="238"/>
      <c r="P46" s="238"/>
      <c r="Q46" s="238"/>
      <c r="R46" s="238"/>
      <c r="S46" s="238"/>
      <c r="T46" s="238"/>
      <c r="U46" s="238"/>
      <c r="V46" s="238"/>
      <c r="W46" s="238"/>
    </row>
    <row r="47" spans="2:23" s="3" customFormat="1" hidden="1" outlineLevel="1" x14ac:dyDescent="0.2">
      <c r="B47" s="8" t="s">
        <v>138</v>
      </c>
      <c r="C47" s="171">
        <f>MAX( SUM(C45:C46), 0 )</f>
        <v>0</v>
      </c>
      <c r="D47" s="37" t="str">
        <f>D46</f>
        <v>USDm</v>
      </c>
      <c r="K47" s="152"/>
      <c r="L47" s="152"/>
      <c r="M47" s="152"/>
      <c r="N47" s="152"/>
      <c r="O47" s="152"/>
      <c r="P47" s="152"/>
      <c r="Q47" s="152"/>
      <c r="R47" s="152"/>
      <c r="S47" s="152"/>
      <c r="T47" s="152"/>
      <c r="U47" s="152"/>
      <c r="V47" s="152"/>
      <c r="W47" s="152"/>
    </row>
    <row r="48" spans="2:23" s="3" customFormat="1" hidden="1" outlineLevel="1" x14ac:dyDescent="0.2">
      <c r="B48" s="33"/>
      <c r="C48" s="181"/>
      <c r="D48" s="56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</row>
    <row r="49" spans="2:23" s="237" customFormat="1" hidden="1" outlineLevel="1" x14ac:dyDescent="0.2">
      <c r="B49" s="15" t="str">
        <f xml:space="preserve"> B$34</f>
        <v>EV to be paid in cash</v>
      </c>
      <c r="C49" s="172">
        <f xml:space="preserve"> C$34</f>
        <v>0</v>
      </c>
      <c r="D49" s="36" t="str">
        <f xml:space="preserve"> D$34</f>
        <v>USDm</v>
      </c>
      <c r="K49" s="238"/>
      <c r="L49" s="238"/>
      <c r="M49" s="238"/>
      <c r="N49" s="238"/>
      <c r="O49" s="238"/>
      <c r="P49" s="238"/>
      <c r="Q49" s="238"/>
      <c r="R49" s="238"/>
      <c r="S49" s="238"/>
      <c r="T49" s="238"/>
      <c r="U49" s="238"/>
      <c r="V49" s="238"/>
      <c r="W49" s="238"/>
    </row>
    <row r="50" spans="2:23" hidden="1" outlineLevel="1" x14ac:dyDescent="0.2">
      <c r="B50" s="42" t="str">
        <f xml:space="preserve"> DCF_Target!B$36</f>
        <v>DCF flag</v>
      </c>
      <c r="C50" s="43"/>
      <c r="D50" s="94" t="str">
        <f xml:space="preserve"> DCF_Target!D$36</f>
        <v>flag</v>
      </c>
      <c r="E50" s="42"/>
      <c r="F50" s="42"/>
      <c r="G50" s="42"/>
      <c r="H50" s="42"/>
      <c r="I50" s="42"/>
      <c r="J50" s="42"/>
      <c r="K50" s="94">
        <f xml:space="preserve"> DCF_Target!K$36</f>
        <v>0</v>
      </c>
      <c r="L50" s="94">
        <f xml:space="preserve"> DCF_Target!L$36</f>
        <v>0</v>
      </c>
      <c r="M50" s="94">
        <f xml:space="preserve"> DCF_Target!M$36</f>
        <v>1</v>
      </c>
      <c r="N50" s="94">
        <f xml:space="preserve"> DCF_Target!N$36</f>
        <v>1</v>
      </c>
      <c r="O50" s="94">
        <f xml:space="preserve"> DCF_Target!O$36</f>
        <v>1</v>
      </c>
      <c r="P50" s="94">
        <f xml:space="preserve"> DCF_Target!P$36</f>
        <v>1</v>
      </c>
      <c r="Q50" s="94">
        <f xml:space="preserve"> DCF_Target!Q$36</f>
        <v>1</v>
      </c>
      <c r="R50" s="94">
        <f xml:space="preserve"> DCF_Target!R$36</f>
        <v>1</v>
      </c>
      <c r="S50" s="94">
        <f xml:space="preserve"> DCF_Target!S$36</f>
        <v>1</v>
      </c>
      <c r="T50" s="94">
        <f xml:space="preserve"> DCF_Target!T$36</f>
        <v>0</v>
      </c>
      <c r="U50" s="94">
        <f xml:space="preserve"> DCF_Target!U$36</f>
        <v>0</v>
      </c>
      <c r="V50" s="94">
        <f xml:space="preserve"> DCF_Target!V$36</f>
        <v>0</v>
      </c>
      <c r="W50" s="94">
        <f xml:space="preserve"> DCF_Target!W$36</f>
        <v>0</v>
      </c>
    </row>
    <row r="51" spans="2:23" s="3" customFormat="1" hidden="1" outlineLevel="1" x14ac:dyDescent="0.2">
      <c r="B51" s="8" t="s">
        <v>139</v>
      </c>
      <c r="C51" s="9"/>
      <c r="D51" s="37" t="s">
        <v>26</v>
      </c>
      <c r="E51" s="8"/>
      <c r="F51" s="8"/>
      <c r="G51" s="8"/>
      <c r="H51" s="8"/>
      <c r="I51" s="8"/>
      <c r="J51" s="8"/>
      <c r="K51" s="78">
        <f t="shared" ref="K51:L51" si="30" xml:space="preserve"> K50 * NOT(J50) * $C49</f>
        <v>0</v>
      </c>
      <c r="L51" s="78">
        <f t="shared" si="30"/>
        <v>0</v>
      </c>
      <c r="M51" s="78">
        <f xml:space="preserve"> M50 * NOT(L50) * $C49</f>
        <v>0</v>
      </c>
      <c r="N51" s="78">
        <f t="shared" ref="N51:W51" si="31" xml:space="preserve"> N50 * NOT(M50) * $C49</f>
        <v>0</v>
      </c>
      <c r="O51" s="78">
        <f t="shared" si="31"/>
        <v>0</v>
      </c>
      <c r="P51" s="78">
        <f t="shared" si="31"/>
        <v>0</v>
      </c>
      <c r="Q51" s="78">
        <f t="shared" si="31"/>
        <v>0</v>
      </c>
      <c r="R51" s="78">
        <f t="shared" si="31"/>
        <v>0</v>
      </c>
      <c r="S51" s="78">
        <f t="shared" si="31"/>
        <v>0</v>
      </c>
      <c r="T51" s="78">
        <f t="shared" si="31"/>
        <v>0</v>
      </c>
      <c r="U51" s="78">
        <f t="shared" si="31"/>
        <v>0</v>
      </c>
      <c r="V51" s="78">
        <f t="shared" si="31"/>
        <v>0</v>
      </c>
      <c r="W51" s="78">
        <f t="shared" si="31"/>
        <v>0</v>
      </c>
    </row>
    <row r="52" spans="2:23" s="237" customFormat="1" hidden="1" outlineLevel="1" x14ac:dyDescent="0.2">
      <c r="C52" s="243"/>
      <c r="D52" s="36"/>
      <c r="K52" s="238"/>
      <c r="L52" s="238"/>
      <c r="M52" s="238"/>
      <c r="N52" s="238"/>
      <c r="O52" s="238"/>
      <c r="P52" s="238"/>
      <c r="Q52" s="238"/>
      <c r="R52" s="238"/>
      <c r="S52" s="238"/>
      <c r="T52" s="238"/>
      <c r="U52" s="238"/>
      <c r="V52" s="238"/>
      <c r="W52" s="238"/>
    </row>
    <row r="53" spans="2:23" hidden="1" outlineLevel="1" x14ac:dyDescent="0.2">
      <c r="B53" s="233" t="str">
        <f xml:space="preserve"> B$38</f>
        <v>EV to be paid in stock</v>
      </c>
      <c r="C53" s="184">
        <f xml:space="preserve"> C$38</f>
        <v>0</v>
      </c>
      <c r="D53" s="119" t="str">
        <f xml:space="preserve"> D$38</f>
        <v>USDm</v>
      </c>
    </row>
    <row r="54" spans="2:23" s="237" customFormat="1" hidden="1" outlineLevel="1" x14ac:dyDescent="0.2">
      <c r="B54" s="42" t="str">
        <f xml:space="preserve"> Scenarios!B$64</f>
        <v>Acquiring Company Share price</v>
      </c>
      <c r="C54" s="253">
        <f xml:space="preserve"> Scenarios!C$64</f>
        <v>2.1087000000000002</v>
      </c>
      <c r="D54" s="94" t="str">
        <f xml:space="preserve"> Scenarios!D$64</f>
        <v>year</v>
      </c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s="238"/>
    </row>
    <row r="55" spans="2:23" s="237" customFormat="1" hidden="1" outlineLevel="1" x14ac:dyDescent="0.2">
      <c r="B55" s="8" t="s">
        <v>140</v>
      </c>
      <c r="C55" s="9">
        <f>C53/C54 * 1000000</f>
        <v>0</v>
      </c>
      <c r="D55" s="37" t="s">
        <v>61</v>
      </c>
      <c r="K55" s="238"/>
      <c r="L55" s="238"/>
      <c r="M55" s="238"/>
      <c r="N55" s="238"/>
      <c r="O55" s="238"/>
      <c r="P55" s="238"/>
      <c r="Q55" s="238"/>
      <c r="R55" s="238"/>
      <c r="S55" s="238"/>
      <c r="T55" s="238"/>
      <c r="U55" s="238"/>
      <c r="V55" s="238"/>
      <c r="W55" s="238"/>
    </row>
    <row r="56" spans="2:23" s="237" customFormat="1" hidden="1" outlineLevel="1" x14ac:dyDescent="0.2">
      <c r="C56" s="243"/>
      <c r="D56" s="36"/>
      <c r="K56" s="238"/>
      <c r="L56" s="238"/>
      <c r="M56" s="238"/>
      <c r="N56" s="238"/>
      <c r="O56" s="238"/>
      <c r="P56" s="238"/>
      <c r="Q56" s="238"/>
      <c r="R56" s="238"/>
      <c r="S56" s="238"/>
      <c r="T56" s="238"/>
      <c r="U56" s="238"/>
      <c r="V56" s="238"/>
      <c r="W56" s="238"/>
    </row>
    <row r="57" spans="2:23" s="237" customFormat="1" hidden="1" outlineLevel="1" x14ac:dyDescent="0.2">
      <c r="B57" s="15" t="str">
        <f xml:space="preserve"> B$55</f>
        <v>Acquiring Company New shares issued</v>
      </c>
      <c r="C57" s="16">
        <f xml:space="preserve"> C$55</f>
        <v>0</v>
      </c>
      <c r="D57" s="74" t="str">
        <f xml:space="preserve"> D$55</f>
        <v>nb</v>
      </c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</row>
    <row r="58" spans="2:23" s="237" customFormat="1" hidden="1" outlineLevel="1" x14ac:dyDescent="0.2">
      <c r="B58" s="42" t="str">
        <f xml:space="preserve"> Scenarios!B$65</f>
        <v>Acquiring Company Number of shares</v>
      </c>
      <c r="C58" s="43">
        <f xml:space="preserve"> Scenarios!C$65</f>
        <v>381298853</v>
      </c>
      <c r="D58" s="94" t="str">
        <f xml:space="preserve"> Scenarios!D$65</f>
        <v>number</v>
      </c>
      <c r="K58" s="238"/>
      <c r="L58" s="238"/>
      <c r="M58" s="238"/>
      <c r="N58" s="238"/>
      <c r="O58" s="238"/>
      <c r="P58" s="238"/>
      <c r="Q58" s="238"/>
      <c r="R58" s="238"/>
      <c r="S58" s="238"/>
      <c r="T58" s="238"/>
      <c r="U58" s="238"/>
      <c r="V58" s="238"/>
      <c r="W58" s="238"/>
    </row>
    <row r="59" spans="2:23" s="3" customFormat="1" hidden="1" outlineLevel="1" x14ac:dyDescent="0.2">
      <c r="B59" s="8" t="s">
        <v>141</v>
      </c>
      <c r="C59" s="9">
        <f>SUM(C57:C58)</f>
        <v>381298853</v>
      </c>
      <c r="D59" s="37" t="str">
        <f>D58</f>
        <v>number</v>
      </c>
      <c r="K59" s="152"/>
      <c r="L59" s="152"/>
      <c r="M59" s="152"/>
      <c r="N59" s="152"/>
      <c r="O59" s="152"/>
      <c r="P59" s="152"/>
      <c r="Q59" s="152"/>
      <c r="R59" s="152"/>
      <c r="S59" s="152"/>
      <c r="T59" s="152"/>
      <c r="U59" s="152"/>
      <c r="V59" s="152"/>
      <c r="W59" s="152"/>
    </row>
    <row r="60" spans="2:23" s="237" customFormat="1" hidden="1" outlineLevel="1" x14ac:dyDescent="0.2">
      <c r="C60" s="243"/>
      <c r="D60" s="36"/>
      <c r="K60" s="238"/>
      <c r="L60" s="238"/>
      <c r="M60" s="238"/>
      <c r="N60" s="238"/>
      <c r="O60" s="238"/>
      <c r="P60" s="238"/>
      <c r="Q60" s="238"/>
      <c r="R60" s="238"/>
      <c r="S60" s="238"/>
      <c r="T60" s="238"/>
      <c r="U60" s="238"/>
      <c r="V60" s="238"/>
      <c r="W60" s="238"/>
    </row>
    <row r="61" spans="2:23" s="237" customFormat="1" hidden="1" outlineLevel="1" x14ac:dyDescent="0.2">
      <c r="B61" s="237" t="s">
        <v>142</v>
      </c>
      <c r="C61" s="64">
        <f>C58/C$59</f>
        <v>1</v>
      </c>
      <c r="D61" s="36" t="s">
        <v>36</v>
      </c>
      <c r="K61" s="238"/>
      <c r="L61" s="238"/>
      <c r="M61" s="238"/>
      <c r="N61" s="238"/>
      <c r="O61" s="238"/>
      <c r="P61" s="238"/>
      <c r="Q61" s="238"/>
      <c r="R61" s="238"/>
      <c r="S61" s="238"/>
      <c r="T61" s="238"/>
      <c r="U61" s="238"/>
      <c r="V61" s="238"/>
      <c r="W61" s="238"/>
    </row>
    <row r="62" spans="2:23" s="237" customFormat="1" hidden="1" outlineLevel="1" x14ac:dyDescent="0.2">
      <c r="B62" s="237" t="s">
        <v>143</v>
      </c>
      <c r="C62" s="64">
        <f>1-C61</f>
        <v>0</v>
      </c>
      <c r="D62" s="36" t="s">
        <v>36</v>
      </c>
      <c r="K62" s="238"/>
      <c r="L62" s="238"/>
      <c r="M62" s="238"/>
      <c r="N62" s="238"/>
      <c r="O62" s="238"/>
      <c r="P62" s="238"/>
      <c r="Q62" s="238"/>
      <c r="R62" s="238"/>
      <c r="S62" s="238"/>
      <c r="T62" s="238"/>
      <c r="U62" s="238"/>
      <c r="V62" s="238"/>
      <c r="W62" s="238"/>
    </row>
    <row r="63" spans="2:23" s="237" customFormat="1" hidden="1" outlineLevel="1" x14ac:dyDescent="0.2">
      <c r="C63" s="243"/>
      <c r="D63" s="36"/>
      <c r="K63" s="238"/>
      <c r="L63" s="238"/>
      <c r="M63" s="238"/>
      <c r="N63" s="238"/>
      <c r="O63" s="238"/>
      <c r="P63" s="238"/>
      <c r="Q63" s="238"/>
      <c r="R63" s="238"/>
      <c r="S63" s="238"/>
      <c r="T63" s="238"/>
      <c r="U63" s="238"/>
      <c r="V63" s="238"/>
      <c r="W63" s="238"/>
    </row>
    <row r="64" spans="2:23" hidden="1" outlineLevel="1" x14ac:dyDescent="0.2">
      <c r="B64" s="233" t="str">
        <f xml:space="preserve"> B$38</f>
        <v>EV to be paid in stock</v>
      </c>
      <c r="C64" s="184">
        <f xml:space="preserve"> C$38</f>
        <v>0</v>
      </c>
      <c r="D64" s="119" t="str">
        <f xml:space="preserve"> D$38</f>
        <v>USDm</v>
      </c>
    </row>
    <row r="65" spans="2:23" hidden="1" outlineLevel="1" x14ac:dyDescent="0.2">
      <c r="B65" s="42" t="str">
        <f xml:space="preserve"> DCF_Target!B$36</f>
        <v>DCF flag</v>
      </c>
      <c r="C65" s="43"/>
      <c r="D65" s="94" t="str">
        <f xml:space="preserve"> DCF_Target!D$36</f>
        <v>flag</v>
      </c>
      <c r="E65" s="42"/>
      <c r="F65" s="42"/>
      <c r="G65" s="42"/>
      <c r="H65" s="42"/>
      <c r="I65" s="42"/>
      <c r="J65" s="42"/>
      <c r="K65" s="94">
        <f xml:space="preserve"> DCF_Target!K$36</f>
        <v>0</v>
      </c>
      <c r="L65" s="94">
        <f xml:space="preserve"> DCF_Target!L$36</f>
        <v>0</v>
      </c>
      <c r="M65" s="94">
        <f xml:space="preserve"> DCF_Target!M$36</f>
        <v>1</v>
      </c>
      <c r="N65" s="94">
        <f xml:space="preserve"> DCF_Target!N$36</f>
        <v>1</v>
      </c>
      <c r="O65" s="94">
        <f xml:space="preserve"> DCF_Target!O$36</f>
        <v>1</v>
      </c>
      <c r="P65" s="94">
        <f xml:space="preserve"> DCF_Target!P$36</f>
        <v>1</v>
      </c>
      <c r="Q65" s="94">
        <f xml:space="preserve"> DCF_Target!Q$36</f>
        <v>1</v>
      </c>
      <c r="R65" s="94">
        <f xml:space="preserve"> DCF_Target!R$36</f>
        <v>1</v>
      </c>
      <c r="S65" s="94">
        <f xml:space="preserve"> DCF_Target!S$36</f>
        <v>1</v>
      </c>
      <c r="T65" s="94">
        <f xml:space="preserve"> DCF_Target!T$36</f>
        <v>0</v>
      </c>
      <c r="U65" s="94">
        <f xml:space="preserve"> DCF_Target!U$36</f>
        <v>0</v>
      </c>
      <c r="V65" s="94">
        <f xml:space="preserve"> DCF_Target!V$36</f>
        <v>0</v>
      </c>
      <c r="W65" s="94">
        <f xml:space="preserve"> DCF_Target!W$36</f>
        <v>0</v>
      </c>
    </row>
    <row r="66" spans="2:23" s="3" customFormat="1" hidden="1" outlineLevel="1" x14ac:dyDescent="0.2">
      <c r="B66" s="8" t="s">
        <v>139</v>
      </c>
      <c r="C66" s="9"/>
      <c r="D66" s="37" t="s">
        <v>26</v>
      </c>
      <c r="E66" s="8"/>
      <c r="F66" s="8"/>
      <c r="G66" s="8"/>
      <c r="H66" s="8"/>
      <c r="I66" s="8"/>
      <c r="J66" s="8"/>
      <c r="K66" s="78">
        <f t="shared" ref="K66" si="32" xml:space="preserve"> K65 * NOT(J65) * $C64</f>
        <v>0</v>
      </c>
      <c r="L66" s="78">
        <f t="shared" ref="L66" si="33" xml:space="preserve"> L65 * NOT(K65) * $C64</f>
        <v>0</v>
      </c>
      <c r="M66" s="78">
        <f xml:space="preserve"> M65 * NOT(L65) * $C64</f>
        <v>0</v>
      </c>
      <c r="N66" s="78">
        <f t="shared" ref="N66" si="34" xml:space="preserve"> N65 * NOT(M65) * $C64</f>
        <v>0</v>
      </c>
      <c r="O66" s="78">
        <f t="shared" ref="O66" si="35" xml:space="preserve"> O65 * NOT(N65) * $C64</f>
        <v>0</v>
      </c>
      <c r="P66" s="78">
        <f t="shared" ref="P66" si="36" xml:space="preserve"> P65 * NOT(O65) * $C64</f>
        <v>0</v>
      </c>
      <c r="Q66" s="78">
        <f t="shared" ref="Q66" si="37" xml:space="preserve"> Q65 * NOT(P65) * $C64</f>
        <v>0</v>
      </c>
      <c r="R66" s="78">
        <f t="shared" ref="R66" si="38" xml:space="preserve"> R65 * NOT(Q65) * $C64</f>
        <v>0</v>
      </c>
      <c r="S66" s="78">
        <f t="shared" ref="S66" si="39" xml:space="preserve"> S65 * NOT(R65) * $C64</f>
        <v>0</v>
      </c>
      <c r="T66" s="78">
        <f t="shared" ref="T66" si="40" xml:space="preserve"> T65 * NOT(S65) * $C64</f>
        <v>0</v>
      </c>
      <c r="U66" s="78">
        <f t="shared" ref="U66" si="41" xml:space="preserve"> U65 * NOT(T65) * $C64</f>
        <v>0</v>
      </c>
      <c r="V66" s="78">
        <f t="shared" ref="V66" si="42" xml:space="preserve"> V65 * NOT(U65) * $C64</f>
        <v>0</v>
      </c>
      <c r="W66" s="78">
        <f t="shared" ref="W66" si="43" xml:space="preserve"> W65 * NOT(V65) * $C64</f>
        <v>0</v>
      </c>
    </row>
    <row r="67" spans="2:23" s="237" customFormat="1" hidden="1" outlineLevel="1" x14ac:dyDescent="0.2">
      <c r="C67" s="243"/>
      <c r="D67" s="36"/>
      <c r="K67" s="238"/>
      <c r="L67" s="238"/>
      <c r="M67" s="238"/>
      <c r="N67" s="238"/>
      <c r="O67" s="238"/>
      <c r="P67" s="238"/>
      <c r="Q67" s="238"/>
      <c r="R67" s="238"/>
      <c r="S67" s="238"/>
      <c r="T67" s="238"/>
      <c r="U67" s="238"/>
      <c r="V67" s="238"/>
      <c r="W67" s="238"/>
    </row>
    <row r="68" spans="2:23" s="237" customFormat="1" hidden="1" outlineLevel="1" x14ac:dyDescent="0.2">
      <c r="C68" s="243"/>
      <c r="D68" s="36"/>
      <c r="K68" s="238"/>
      <c r="L68" s="238"/>
      <c r="M68" s="238"/>
      <c r="N68" s="238"/>
      <c r="O68" s="238"/>
      <c r="P68" s="238"/>
      <c r="Q68" s="238"/>
      <c r="R68" s="238"/>
      <c r="S68" s="238"/>
      <c r="T68" s="238"/>
      <c r="U68" s="238"/>
      <c r="V68" s="238"/>
      <c r="W68" s="238"/>
    </row>
    <row r="69" spans="2:23" hidden="1" outlineLevel="1" x14ac:dyDescent="0.2">
      <c r="B69" s="15" t="str">
        <f xml:space="preserve"> B$19</f>
        <v>Enterprise value to be paid by aquirer</v>
      </c>
      <c r="C69" s="16"/>
      <c r="D69" s="36" t="str">
        <f xml:space="preserve"> D$19</f>
        <v>USDm</v>
      </c>
      <c r="E69" s="15"/>
      <c r="F69" s="15"/>
      <c r="G69" s="15"/>
      <c r="H69" s="15"/>
      <c r="I69" s="15"/>
      <c r="J69" s="15"/>
      <c r="K69" s="122">
        <f t="shared" ref="K69:W69" si="44" xml:space="preserve"> K$19</f>
        <v>0</v>
      </c>
      <c r="L69" s="122">
        <f t="shared" si="44"/>
        <v>0</v>
      </c>
      <c r="M69" s="122">
        <f t="shared" si="44"/>
        <v>0</v>
      </c>
      <c r="N69" s="122">
        <f t="shared" si="44"/>
        <v>0</v>
      </c>
      <c r="O69" s="122">
        <f t="shared" si="44"/>
        <v>0</v>
      </c>
      <c r="P69" s="122">
        <f t="shared" si="44"/>
        <v>0</v>
      </c>
      <c r="Q69" s="122">
        <f t="shared" si="44"/>
        <v>0</v>
      </c>
      <c r="R69" s="122">
        <f t="shared" si="44"/>
        <v>0</v>
      </c>
      <c r="S69" s="122">
        <f t="shared" si="44"/>
        <v>0</v>
      </c>
      <c r="T69" s="122">
        <f t="shared" si="44"/>
        <v>0</v>
      </c>
      <c r="U69" s="122">
        <f t="shared" si="44"/>
        <v>0</v>
      </c>
      <c r="V69" s="122">
        <f t="shared" si="44"/>
        <v>0</v>
      </c>
      <c r="W69" s="122">
        <f t="shared" si="44"/>
        <v>0</v>
      </c>
    </row>
    <row r="70" spans="2:23" hidden="1" outlineLevel="1" x14ac:dyDescent="0.2">
      <c r="B70" s="15" t="str">
        <f xml:space="preserve"> B$24</f>
        <v>Transaction costs</v>
      </c>
      <c r="C70" s="16"/>
      <c r="D70" s="36" t="str">
        <f xml:space="preserve"> D$24</f>
        <v>USDm</v>
      </c>
      <c r="E70" s="15"/>
      <c r="F70" s="15"/>
      <c r="G70" s="15"/>
      <c r="H70" s="15"/>
      <c r="I70" s="15"/>
      <c r="J70" s="15"/>
      <c r="K70" s="122">
        <f t="shared" ref="K70:W70" si="45" xml:space="preserve"> K$24</f>
        <v>0</v>
      </c>
      <c r="L70" s="122">
        <f t="shared" si="45"/>
        <v>0</v>
      </c>
      <c r="M70" s="122">
        <f t="shared" si="45"/>
        <v>0</v>
      </c>
      <c r="N70" s="122">
        <f t="shared" si="45"/>
        <v>0</v>
      </c>
      <c r="O70" s="122">
        <f t="shared" si="45"/>
        <v>0</v>
      </c>
      <c r="P70" s="122">
        <f t="shared" si="45"/>
        <v>0</v>
      </c>
      <c r="Q70" s="122">
        <f t="shared" si="45"/>
        <v>0</v>
      </c>
      <c r="R70" s="122">
        <f t="shared" si="45"/>
        <v>0</v>
      </c>
      <c r="S70" s="122">
        <f t="shared" si="45"/>
        <v>0</v>
      </c>
      <c r="T70" s="122">
        <f t="shared" si="45"/>
        <v>0</v>
      </c>
      <c r="U70" s="122">
        <f t="shared" si="45"/>
        <v>0</v>
      </c>
      <c r="V70" s="122">
        <f t="shared" si="45"/>
        <v>0</v>
      </c>
      <c r="W70" s="122">
        <f t="shared" si="45"/>
        <v>0</v>
      </c>
    </row>
    <row r="71" spans="2:23" s="3" customFormat="1" hidden="1" outlineLevel="1" x14ac:dyDescent="0.2">
      <c r="B71" s="26" t="s">
        <v>134</v>
      </c>
      <c r="C71" s="27"/>
      <c r="D71" s="39" t="str">
        <f>D70</f>
        <v>USDm</v>
      </c>
      <c r="E71" s="26"/>
      <c r="F71" s="26"/>
      <c r="G71" s="26"/>
      <c r="H71" s="26"/>
      <c r="I71" s="205">
        <f xml:space="preserve"> SUM(K71:W71)</f>
        <v>0</v>
      </c>
      <c r="J71" s="26"/>
      <c r="K71" s="150">
        <f>SUM(K69:K70)</f>
        <v>0</v>
      </c>
      <c r="L71" s="150">
        <f t="shared" ref="L71:W71" si="46">SUM(L69:L70)</f>
        <v>0</v>
      </c>
      <c r="M71" s="150">
        <f t="shared" si="46"/>
        <v>0</v>
      </c>
      <c r="N71" s="150">
        <f t="shared" si="46"/>
        <v>0</v>
      </c>
      <c r="O71" s="150">
        <f t="shared" si="46"/>
        <v>0</v>
      </c>
      <c r="P71" s="150">
        <f t="shared" si="46"/>
        <v>0</v>
      </c>
      <c r="Q71" s="150">
        <f t="shared" si="46"/>
        <v>0</v>
      </c>
      <c r="R71" s="150">
        <f t="shared" si="46"/>
        <v>0</v>
      </c>
      <c r="S71" s="150">
        <f t="shared" si="46"/>
        <v>0</v>
      </c>
      <c r="T71" s="150">
        <f t="shared" si="46"/>
        <v>0</v>
      </c>
      <c r="U71" s="150">
        <f t="shared" si="46"/>
        <v>0</v>
      </c>
      <c r="V71" s="150">
        <f t="shared" si="46"/>
        <v>0</v>
      </c>
      <c r="W71" s="150">
        <f t="shared" si="46"/>
        <v>0</v>
      </c>
    </row>
    <row r="72" spans="2:23" s="3" customFormat="1" hidden="1" outlineLevel="1" x14ac:dyDescent="0.2">
      <c r="C72" s="25"/>
      <c r="D72" s="38"/>
      <c r="K72" s="152"/>
      <c r="L72" s="152"/>
      <c r="M72" s="152"/>
      <c r="N72" s="152"/>
      <c r="O72" s="152"/>
      <c r="P72" s="152"/>
      <c r="Q72" s="152"/>
      <c r="R72" s="152"/>
      <c r="S72" s="152"/>
      <c r="T72" s="152"/>
      <c r="U72" s="152"/>
      <c r="V72" s="152"/>
      <c r="W72" s="152"/>
    </row>
    <row r="73" spans="2:23" hidden="1" outlineLevel="1" x14ac:dyDescent="0.2">
      <c r="B73" s="15" t="str">
        <f xml:space="preserve"> B$51</f>
        <v>Cash paid by Acquiring Company</v>
      </c>
      <c r="C73" s="16"/>
      <c r="D73" s="36" t="str">
        <f xml:space="preserve"> D$51</f>
        <v>USDm</v>
      </c>
      <c r="E73" s="15"/>
      <c r="F73" s="15"/>
      <c r="G73" s="15"/>
      <c r="H73" s="15"/>
      <c r="I73" s="15"/>
      <c r="J73" s="15"/>
      <c r="K73" s="122">
        <f t="shared" ref="K73:W73" si="47" xml:space="preserve"> K$51</f>
        <v>0</v>
      </c>
      <c r="L73" s="122">
        <f t="shared" si="47"/>
        <v>0</v>
      </c>
      <c r="M73" s="122">
        <f t="shared" si="47"/>
        <v>0</v>
      </c>
      <c r="N73" s="122">
        <f t="shared" si="47"/>
        <v>0</v>
      </c>
      <c r="O73" s="122">
        <f t="shared" si="47"/>
        <v>0</v>
      </c>
      <c r="P73" s="122">
        <f t="shared" si="47"/>
        <v>0</v>
      </c>
      <c r="Q73" s="122">
        <f t="shared" si="47"/>
        <v>0</v>
      </c>
      <c r="R73" s="122">
        <f t="shared" si="47"/>
        <v>0</v>
      </c>
      <c r="S73" s="122">
        <f t="shared" si="47"/>
        <v>0</v>
      </c>
      <c r="T73" s="122">
        <f t="shared" si="47"/>
        <v>0</v>
      </c>
      <c r="U73" s="122">
        <f t="shared" si="47"/>
        <v>0</v>
      </c>
      <c r="V73" s="122">
        <f t="shared" si="47"/>
        <v>0</v>
      </c>
      <c r="W73" s="122">
        <f t="shared" si="47"/>
        <v>0</v>
      </c>
    </row>
    <row r="74" spans="2:23" hidden="1" outlineLevel="1" x14ac:dyDescent="0.2">
      <c r="B74" s="15" t="str">
        <f xml:space="preserve"> B$42</f>
        <v>New shares issuance by Acquiring Company</v>
      </c>
      <c r="C74" s="16"/>
      <c r="D74" s="36" t="str">
        <f xml:space="preserve"> D$42</f>
        <v>USDm</v>
      </c>
      <c r="E74" s="15"/>
      <c r="F74" s="15"/>
      <c r="G74" s="15"/>
      <c r="H74" s="15"/>
      <c r="I74" s="15"/>
      <c r="J74" s="15"/>
      <c r="K74" s="122">
        <f t="shared" ref="K74:W74" si="48" xml:space="preserve"> K$42</f>
        <v>0</v>
      </c>
      <c r="L74" s="122">
        <f t="shared" si="48"/>
        <v>0</v>
      </c>
      <c r="M74" s="122">
        <f t="shared" si="48"/>
        <v>0</v>
      </c>
      <c r="N74" s="122">
        <f t="shared" si="48"/>
        <v>0</v>
      </c>
      <c r="O74" s="122">
        <f t="shared" si="48"/>
        <v>0</v>
      </c>
      <c r="P74" s="122">
        <f t="shared" si="48"/>
        <v>0</v>
      </c>
      <c r="Q74" s="122">
        <f t="shared" si="48"/>
        <v>0</v>
      </c>
      <c r="R74" s="122">
        <f t="shared" si="48"/>
        <v>0</v>
      </c>
      <c r="S74" s="122">
        <f t="shared" si="48"/>
        <v>0</v>
      </c>
      <c r="T74" s="122">
        <f t="shared" si="48"/>
        <v>0</v>
      </c>
      <c r="U74" s="122">
        <f t="shared" si="48"/>
        <v>0</v>
      </c>
      <c r="V74" s="122">
        <f t="shared" si="48"/>
        <v>0</v>
      </c>
      <c r="W74" s="122">
        <f t="shared" si="48"/>
        <v>0</v>
      </c>
    </row>
    <row r="75" spans="2:23" s="3" customFormat="1" hidden="1" outlineLevel="1" x14ac:dyDescent="0.2">
      <c r="B75" s="26" t="s">
        <v>144</v>
      </c>
      <c r="C75" s="27"/>
      <c r="D75" s="39" t="s">
        <v>26</v>
      </c>
      <c r="E75" s="26"/>
      <c r="F75" s="26"/>
      <c r="G75" s="26"/>
      <c r="H75" s="26"/>
      <c r="I75" s="205">
        <f xml:space="preserve"> SUM(K75:W75)</f>
        <v>0</v>
      </c>
      <c r="J75" s="26"/>
      <c r="K75" s="150">
        <f t="shared" ref="K75" si="49">SUM(K73:K74)</f>
        <v>0</v>
      </c>
      <c r="L75" s="150">
        <f t="shared" ref="L75" si="50">SUM(L73:L74)</f>
        <v>0</v>
      </c>
      <c r="M75" s="150">
        <f t="shared" ref="M75" si="51">SUM(M73:M74)</f>
        <v>0</v>
      </c>
      <c r="N75" s="150">
        <f t="shared" ref="N75" si="52">SUM(N73:N74)</f>
        <v>0</v>
      </c>
      <c r="O75" s="150">
        <f t="shared" ref="O75" si="53">SUM(O73:O74)</f>
        <v>0</v>
      </c>
      <c r="P75" s="150">
        <f t="shared" ref="P75" si="54">SUM(P73:P74)</f>
        <v>0</v>
      </c>
      <c r="Q75" s="150">
        <f t="shared" ref="Q75" si="55">SUM(Q73:Q74)</f>
        <v>0</v>
      </c>
      <c r="R75" s="150">
        <f t="shared" ref="R75" si="56">SUM(R73:R74)</f>
        <v>0</v>
      </c>
      <c r="S75" s="150">
        <f t="shared" ref="S75" si="57">SUM(S73:S74)</f>
        <v>0</v>
      </c>
      <c r="T75" s="150">
        <f t="shared" ref="T75" si="58">SUM(T73:T74)</f>
        <v>0</v>
      </c>
      <c r="U75" s="150">
        <f t="shared" ref="U75" si="59">SUM(U73:U74)</f>
        <v>0</v>
      </c>
      <c r="V75" s="150">
        <f t="shared" ref="V75" si="60">SUM(V73:V74)</f>
        <v>0</v>
      </c>
      <c r="W75" s="150">
        <f t="shared" ref="W75" si="61">SUM(W73:W74)</f>
        <v>0</v>
      </c>
    </row>
    <row r="76" spans="2:23" collapsed="1" x14ac:dyDescent="0.2"/>
    <row r="77" spans="2:23" x14ac:dyDescent="0.2">
      <c r="B77" s="4" t="s">
        <v>145</v>
      </c>
      <c r="C77" s="259"/>
      <c r="D77" s="192"/>
      <c r="E77" s="191"/>
      <c r="F77" s="191"/>
      <c r="G77" s="191"/>
      <c r="H77" s="191"/>
      <c r="I77" s="191"/>
      <c r="J77" s="191"/>
      <c r="K77" s="192"/>
      <c r="L77" s="192"/>
      <c r="M77" s="192"/>
      <c r="N77" s="192"/>
      <c r="O77" s="192"/>
      <c r="P77" s="192"/>
      <c r="Q77" s="192"/>
      <c r="R77" s="192"/>
      <c r="S77" s="192"/>
      <c r="T77" s="192"/>
      <c r="U77" s="192"/>
      <c r="V77" s="192"/>
      <c r="W77" s="192"/>
    </row>
    <row r="78" spans="2:23" hidden="1" outlineLevel="1" x14ac:dyDescent="0.2"/>
    <row r="79" spans="2:23" hidden="1" outlineLevel="1" x14ac:dyDescent="0.2">
      <c r="B79" s="42">
        <f xml:space="preserve"> Calc_Acquirer!B$23</f>
        <v>0</v>
      </c>
      <c r="C79" s="43"/>
      <c r="D79" s="94">
        <f xml:space="preserve"> Calc_Acquirer!D$23</f>
        <v>0</v>
      </c>
      <c r="E79" s="42"/>
      <c r="F79" s="42"/>
      <c r="G79" s="42"/>
      <c r="H79" s="141"/>
      <c r="I79" s="141"/>
      <c r="J79" s="42"/>
      <c r="K79" s="124">
        <f xml:space="preserve"> Calc_Acquirer!K$23</f>
        <v>0</v>
      </c>
      <c r="L79" s="124">
        <f xml:space="preserve"> Calc_Acquirer!L$23</f>
        <v>0</v>
      </c>
      <c r="M79" s="124">
        <f xml:space="preserve"> Calc_Acquirer!M$23</f>
        <v>0</v>
      </c>
      <c r="N79" s="124">
        <f xml:space="preserve"> Calc_Acquirer!N$23</f>
        <v>0</v>
      </c>
      <c r="O79" s="124">
        <f xml:space="preserve"> Calc_Acquirer!O$23</f>
        <v>0</v>
      </c>
      <c r="P79" s="124">
        <f xml:space="preserve"> Calc_Acquirer!P$23</f>
        <v>0</v>
      </c>
      <c r="Q79" s="124">
        <f xml:space="preserve"> Calc_Acquirer!Q$23</f>
        <v>0</v>
      </c>
      <c r="R79" s="124">
        <f xml:space="preserve"> Calc_Acquirer!R$23</f>
        <v>0</v>
      </c>
      <c r="S79" s="124">
        <f xml:space="preserve"> Calc_Acquirer!S$23</f>
        <v>0</v>
      </c>
      <c r="T79" s="124">
        <f xml:space="preserve"> Calc_Acquirer!T$23</f>
        <v>0</v>
      </c>
      <c r="U79" s="124">
        <f xml:space="preserve"> Calc_Acquirer!U$23</f>
        <v>0</v>
      </c>
      <c r="V79" s="124">
        <f xml:space="preserve"> Calc_Acquirer!V$23</f>
        <v>0</v>
      </c>
      <c r="W79" s="124">
        <f xml:space="preserve"> Calc_Acquirer!W$23</f>
        <v>0</v>
      </c>
    </row>
    <row r="80" spans="2:23" hidden="1" outlineLevel="1" x14ac:dyDescent="0.2">
      <c r="B80" s="42">
        <f xml:space="preserve"> Calc_Acquirer!B$89</f>
        <v>0</v>
      </c>
      <c r="C80" s="43"/>
      <c r="D80" s="94">
        <f xml:space="preserve"> Calc_Acquirer!D$89</f>
        <v>0</v>
      </c>
      <c r="E80" s="42"/>
      <c r="F80" s="42"/>
      <c r="G80" s="42"/>
      <c r="H80" s="141"/>
      <c r="I80" s="141"/>
      <c r="J80" s="42"/>
      <c r="K80" s="124">
        <f xml:space="preserve"> Calc_Acquirer!K$89</f>
        <v>0</v>
      </c>
      <c r="L80" s="124">
        <f xml:space="preserve"> Calc_Acquirer!L$89</f>
        <v>0</v>
      </c>
      <c r="M80" s="124">
        <f xml:space="preserve"> Calc_Acquirer!M$89</f>
        <v>0</v>
      </c>
      <c r="N80" s="124">
        <f xml:space="preserve"> Calc_Acquirer!N$89</f>
        <v>0</v>
      </c>
      <c r="O80" s="124">
        <f xml:space="preserve"> Calc_Acquirer!O$89</f>
        <v>0</v>
      </c>
      <c r="P80" s="124">
        <f xml:space="preserve"> Calc_Acquirer!P$89</f>
        <v>0</v>
      </c>
      <c r="Q80" s="124">
        <f xml:space="preserve"> Calc_Acquirer!Q$89</f>
        <v>0</v>
      </c>
      <c r="R80" s="124">
        <f xml:space="preserve"> Calc_Acquirer!R$89</f>
        <v>0</v>
      </c>
      <c r="S80" s="124">
        <f xml:space="preserve"> Calc_Acquirer!S$89</f>
        <v>0</v>
      </c>
      <c r="T80" s="124">
        <f xml:space="preserve"> Calc_Acquirer!T$89</f>
        <v>0</v>
      </c>
      <c r="U80" s="124">
        <f xml:space="preserve"> Calc_Acquirer!U$89</f>
        <v>0</v>
      </c>
      <c r="V80" s="124">
        <f xml:space="preserve"> Calc_Acquirer!V$89</f>
        <v>0</v>
      </c>
      <c r="W80" s="124">
        <f xml:space="preserve"> Calc_Acquirer!W$89</f>
        <v>0</v>
      </c>
    </row>
    <row r="81" spans="2:23" hidden="1" outlineLevel="1" x14ac:dyDescent="0.2">
      <c r="B81" s="42">
        <f xml:space="preserve"> Calc_Acquirer!B$36</f>
        <v>0</v>
      </c>
      <c r="C81" s="43"/>
      <c r="D81" s="94">
        <f xml:space="preserve"> Calc_Acquirer!D$36</f>
        <v>0</v>
      </c>
      <c r="E81" s="42"/>
      <c r="F81" s="42"/>
      <c r="G81" s="42"/>
      <c r="H81" s="141"/>
      <c r="I81" s="141"/>
      <c r="J81" s="42"/>
      <c r="K81" s="124">
        <f xml:space="preserve"> Calc_Acquirer!K$36</f>
        <v>0</v>
      </c>
      <c r="L81" s="124">
        <f xml:space="preserve"> Calc_Acquirer!L$36</f>
        <v>0</v>
      </c>
      <c r="M81" s="124">
        <f xml:space="preserve"> Calc_Acquirer!M$36</f>
        <v>0</v>
      </c>
      <c r="N81" s="124">
        <f xml:space="preserve"> Calc_Acquirer!N$36</f>
        <v>0</v>
      </c>
      <c r="O81" s="124">
        <f xml:space="preserve"> Calc_Acquirer!O$36</f>
        <v>0</v>
      </c>
      <c r="P81" s="124">
        <f xml:space="preserve"> Calc_Acquirer!P$36</f>
        <v>0</v>
      </c>
      <c r="Q81" s="124">
        <f xml:space="preserve"> Calc_Acquirer!Q$36</f>
        <v>0</v>
      </c>
      <c r="R81" s="124">
        <f xml:space="preserve"> Calc_Acquirer!R$36</f>
        <v>0</v>
      </c>
      <c r="S81" s="124">
        <f xml:space="preserve"> Calc_Acquirer!S$36</f>
        <v>0</v>
      </c>
      <c r="T81" s="124">
        <f xml:space="preserve"> Calc_Acquirer!T$36</f>
        <v>0</v>
      </c>
      <c r="U81" s="124">
        <f xml:space="preserve"> Calc_Acquirer!U$36</f>
        <v>0</v>
      </c>
      <c r="V81" s="124">
        <f xml:space="preserve"> Calc_Acquirer!V$36</f>
        <v>0</v>
      </c>
      <c r="W81" s="124">
        <f xml:space="preserve"> Calc_Acquirer!W$36</f>
        <v>0</v>
      </c>
    </row>
    <row r="82" spans="2:23" hidden="1" outlineLevel="1" x14ac:dyDescent="0.2">
      <c r="B82" s="42">
        <f xml:space="preserve"> Calc_Acquirer!B$46</f>
        <v>0</v>
      </c>
      <c r="C82" s="43"/>
      <c r="D82" s="94">
        <f xml:space="preserve"> Calc_Acquirer!D$46</f>
        <v>0</v>
      </c>
      <c r="E82" s="42"/>
      <c r="F82" s="42"/>
      <c r="G82" s="42"/>
      <c r="H82" s="141"/>
      <c r="I82" s="141"/>
      <c r="J82" s="42"/>
      <c r="K82" s="124">
        <f xml:space="preserve"> Calc_Acquirer!K$46</f>
        <v>0</v>
      </c>
      <c r="L82" s="124">
        <f xml:space="preserve"> Calc_Acquirer!L$46</f>
        <v>0</v>
      </c>
      <c r="M82" s="124">
        <f xml:space="preserve"> Calc_Acquirer!M$46</f>
        <v>0</v>
      </c>
      <c r="N82" s="124">
        <f xml:space="preserve"> Calc_Acquirer!N$46</f>
        <v>0</v>
      </c>
      <c r="O82" s="124">
        <f xml:space="preserve"> Calc_Acquirer!O$46</f>
        <v>0</v>
      </c>
      <c r="P82" s="124">
        <f xml:space="preserve"> Calc_Acquirer!P$46</f>
        <v>0</v>
      </c>
      <c r="Q82" s="124">
        <f xml:space="preserve"> Calc_Acquirer!Q$46</f>
        <v>0</v>
      </c>
      <c r="R82" s="124">
        <f xml:space="preserve"> Calc_Acquirer!R$46</f>
        <v>0</v>
      </c>
      <c r="S82" s="124">
        <f xml:space="preserve"> Calc_Acquirer!S$46</f>
        <v>0</v>
      </c>
      <c r="T82" s="124">
        <f xml:space="preserve"> Calc_Acquirer!T$46</f>
        <v>0</v>
      </c>
      <c r="U82" s="124">
        <f xml:space="preserve"> Calc_Acquirer!U$46</f>
        <v>0</v>
      </c>
      <c r="V82" s="124">
        <f xml:space="preserve"> Calc_Acquirer!V$46</f>
        <v>0</v>
      </c>
      <c r="W82" s="124">
        <f xml:space="preserve"> Calc_Acquirer!W$46</f>
        <v>0</v>
      </c>
    </row>
    <row r="83" spans="2:23" hidden="1" outlineLevel="1" x14ac:dyDescent="0.2">
      <c r="B83" s="42">
        <f xml:space="preserve"> Calc_Acquirer!B$54</f>
        <v>0</v>
      </c>
      <c r="C83" s="43"/>
      <c r="D83" s="94">
        <f xml:space="preserve"> Calc_Acquirer!D$54</f>
        <v>0</v>
      </c>
      <c r="E83" s="42"/>
      <c r="F83" s="42"/>
      <c r="G83" s="42"/>
      <c r="H83" s="141"/>
      <c r="I83" s="141"/>
      <c r="J83" s="42"/>
      <c r="K83" s="124">
        <f xml:space="preserve"> Calc_Acquirer!K$54</f>
        <v>0</v>
      </c>
      <c r="L83" s="124">
        <f xml:space="preserve"> Calc_Acquirer!L$54</f>
        <v>0</v>
      </c>
      <c r="M83" s="124">
        <f xml:space="preserve"> Calc_Acquirer!M$54</f>
        <v>0</v>
      </c>
      <c r="N83" s="124">
        <f xml:space="preserve"> Calc_Acquirer!N$54</f>
        <v>0</v>
      </c>
      <c r="O83" s="124">
        <f xml:space="preserve"> Calc_Acquirer!O$54</f>
        <v>0</v>
      </c>
      <c r="P83" s="124">
        <f xml:space="preserve"> Calc_Acquirer!P$54</f>
        <v>0</v>
      </c>
      <c r="Q83" s="124">
        <f xml:space="preserve"> Calc_Acquirer!Q$54</f>
        <v>0</v>
      </c>
      <c r="R83" s="124">
        <f xml:space="preserve"> Calc_Acquirer!R$54</f>
        <v>0</v>
      </c>
      <c r="S83" s="124">
        <f xml:space="preserve"> Calc_Acquirer!S$54</f>
        <v>0</v>
      </c>
      <c r="T83" s="124">
        <f xml:space="preserve"> Calc_Acquirer!T$54</f>
        <v>0</v>
      </c>
      <c r="U83" s="124">
        <f xml:space="preserve"> Calc_Acquirer!U$54</f>
        <v>0</v>
      </c>
      <c r="V83" s="124">
        <f xml:space="preserve"> Calc_Acquirer!V$54</f>
        <v>0</v>
      </c>
      <c r="W83" s="124">
        <f xml:space="preserve"> Calc_Acquirer!W$54</f>
        <v>0</v>
      </c>
    </row>
    <row r="84" spans="2:23" hidden="1" outlineLevel="1" x14ac:dyDescent="0.2">
      <c r="B84" s="42">
        <f xml:space="preserve"> Calc_Acquirer!B$62</f>
        <v>0</v>
      </c>
      <c r="C84" s="43"/>
      <c r="D84" s="94">
        <f xml:space="preserve"> Calc_Acquirer!D$62</f>
        <v>0</v>
      </c>
      <c r="E84" s="42"/>
      <c r="F84" s="42"/>
      <c r="G84" s="42"/>
      <c r="H84" s="141"/>
      <c r="I84" s="141"/>
      <c r="J84" s="42"/>
      <c r="K84" s="124">
        <f xml:space="preserve"> Calc_Acquirer!K$62</f>
        <v>0</v>
      </c>
      <c r="L84" s="124">
        <f xml:space="preserve"> Calc_Acquirer!L$62</f>
        <v>0</v>
      </c>
      <c r="M84" s="124">
        <f xml:space="preserve"> Calc_Acquirer!M$62</f>
        <v>0</v>
      </c>
      <c r="N84" s="124">
        <f xml:space="preserve"> Calc_Acquirer!N$62</f>
        <v>0</v>
      </c>
      <c r="O84" s="124">
        <f xml:space="preserve"> Calc_Acquirer!O$62</f>
        <v>0</v>
      </c>
      <c r="P84" s="124">
        <f xml:space="preserve"> Calc_Acquirer!P$62</f>
        <v>0</v>
      </c>
      <c r="Q84" s="124">
        <f xml:space="preserve"> Calc_Acquirer!Q$62</f>
        <v>0</v>
      </c>
      <c r="R84" s="124">
        <f xml:space="preserve"> Calc_Acquirer!R$62</f>
        <v>0</v>
      </c>
      <c r="S84" s="124">
        <f xml:space="preserve"> Calc_Acquirer!S$62</f>
        <v>0</v>
      </c>
      <c r="T84" s="124">
        <f xml:space="preserve"> Calc_Acquirer!T$62</f>
        <v>0</v>
      </c>
      <c r="U84" s="124">
        <f xml:space="preserve"> Calc_Acquirer!U$62</f>
        <v>0</v>
      </c>
      <c r="V84" s="124">
        <f xml:space="preserve"> Calc_Acquirer!V$62</f>
        <v>0</v>
      </c>
      <c r="W84" s="124">
        <f xml:space="preserve"> Calc_Acquirer!W$62</f>
        <v>0</v>
      </c>
    </row>
    <row r="85" spans="2:23" s="29" customFormat="1" hidden="1" outlineLevel="1" x14ac:dyDescent="0.2">
      <c r="B85" s="96">
        <f xml:space="preserve"> Calc_Acquirer!B$193</f>
        <v>0</v>
      </c>
      <c r="C85" s="97"/>
      <c r="D85" s="98">
        <f xml:space="preserve"> Calc_Acquirer!D$193</f>
        <v>0</v>
      </c>
      <c r="E85" s="96"/>
      <c r="F85" s="96"/>
      <c r="G85" s="96"/>
      <c r="H85" s="96"/>
      <c r="I85" s="96"/>
      <c r="J85" s="96"/>
      <c r="K85" s="110">
        <f xml:space="preserve"> Calc_Acquirer!K$193</f>
        <v>0</v>
      </c>
      <c r="L85" s="110">
        <f xml:space="preserve"> Calc_Acquirer!L$193</f>
        <v>0</v>
      </c>
      <c r="M85" s="110">
        <f xml:space="preserve"> Calc_Acquirer!M$193</f>
        <v>0</v>
      </c>
      <c r="N85" s="110">
        <f xml:space="preserve"> Calc_Acquirer!N$193</f>
        <v>0</v>
      </c>
      <c r="O85" s="110">
        <f xml:space="preserve"> Calc_Acquirer!O$193</f>
        <v>0</v>
      </c>
      <c r="P85" s="110">
        <f xml:space="preserve"> Calc_Acquirer!P$193</f>
        <v>0</v>
      </c>
      <c r="Q85" s="110">
        <f xml:space="preserve"> Calc_Acquirer!Q$193</f>
        <v>0</v>
      </c>
      <c r="R85" s="110">
        <f xml:space="preserve"> Calc_Acquirer!R$193</f>
        <v>0</v>
      </c>
      <c r="S85" s="110">
        <f xml:space="preserve"> Calc_Acquirer!S$193</f>
        <v>0</v>
      </c>
      <c r="T85" s="110">
        <f xml:space="preserve"> Calc_Acquirer!T$193</f>
        <v>0</v>
      </c>
      <c r="U85" s="110">
        <f xml:space="preserve"> Calc_Acquirer!U$193</f>
        <v>0</v>
      </c>
      <c r="V85" s="110">
        <f xml:space="preserve"> Calc_Acquirer!V$193</f>
        <v>0</v>
      </c>
      <c r="W85" s="110">
        <f xml:space="preserve"> Calc_Acquirer!W$193</f>
        <v>0</v>
      </c>
    </row>
    <row r="86" spans="2:23" hidden="1" outlineLevel="1" x14ac:dyDescent="0.2"/>
    <row r="87" spans="2:23" hidden="1" outlineLevel="1" x14ac:dyDescent="0.2">
      <c r="B87" s="42">
        <f xml:space="preserve"> Calc_Target!B$346</f>
        <v>0</v>
      </c>
      <c r="C87" s="43"/>
      <c r="D87" s="94">
        <f xml:space="preserve"> Calc_Target!D$346</f>
        <v>0</v>
      </c>
      <c r="E87" s="42"/>
      <c r="F87" s="42"/>
      <c r="G87" s="42"/>
      <c r="H87" s="42"/>
      <c r="I87" s="42"/>
      <c r="J87" s="42"/>
      <c r="K87" s="124">
        <f xml:space="preserve"> Calc_Target!K$346</f>
        <v>0</v>
      </c>
      <c r="L87" s="124">
        <f xml:space="preserve"> Calc_Target!L$346</f>
        <v>0</v>
      </c>
      <c r="M87" s="124">
        <f xml:space="preserve"> Calc_Target!M$346</f>
        <v>0</v>
      </c>
      <c r="N87" s="124">
        <f xml:space="preserve"> Calc_Target!N$346</f>
        <v>0</v>
      </c>
      <c r="O87" s="124">
        <f xml:space="preserve"> Calc_Target!O$346</f>
        <v>0</v>
      </c>
      <c r="P87" s="124">
        <f xml:space="preserve"> Calc_Target!P$346</f>
        <v>0</v>
      </c>
      <c r="Q87" s="124">
        <f xml:space="preserve"> Calc_Target!Q$346</f>
        <v>0</v>
      </c>
      <c r="R87" s="124">
        <f xml:space="preserve"> Calc_Target!R$346</f>
        <v>0</v>
      </c>
      <c r="S87" s="124">
        <f xml:space="preserve"> Calc_Target!S$346</f>
        <v>0</v>
      </c>
      <c r="T87" s="124">
        <f xml:space="preserve"> Calc_Target!T$346</f>
        <v>0</v>
      </c>
      <c r="U87" s="124">
        <f xml:space="preserve"> Calc_Target!U$346</f>
        <v>0</v>
      </c>
      <c r="V87" s="124">
        <f xml:space="preserve"> Calc_Target!V$346</f>
        <v>0</v>
      </c>
      <c r="W87" s="124">
        <f xml:space="preserve"> Calc_Target!W$346</f>
        <v>0</v>
      </c>
    </row>
    <row r="88" spans="2:23" hidden="1" outlineLevel="1" x14ac:dyDescent="0.2">
      <c r="B88" s="42">
        <f xml:space="preserve"> Calc_Target!B$347</f>
        <v>0</v>
      </c>
      <c r="C88" s="43"/>
      <c r="D88" s="94">
        <f xml:space="preserve"> Calc_Target!D$347</f>
        <v>0</v>
      </c>
      <c r="E88" s="42"/>
      <c r="F88" s="42"/>
      <c r="G88" s="42"/>
      <c r="H88" s="42"/>
      <c r="I88" s="42"/>
      <c r="J88" s="42"/>
      <c r="K88" s="124">
        <f xml:space="preserve"> Calc_Target!K$347 * -1</f>
        <v>0</v>
      </c>
      <c r="L88" s="124">
        <f xml:space="preserve"> Calc_Target!L$347 * -1</f>
        <v>0</v>
      </c>
      <c r="M88" s="124">
        <f xml:space="preserve"> Calc_Target!M$347 * -1</f>
        <v>0</v>
      </c>
      <c r="N88" s="124">
        <f xml:space="preserve"> Calc_Target!N$347 * -1</f>
        <v>0</v>
      </c>
      <c r="O88" s="124">
        <f xml:space="preserve"> Calc_Target!O$347 * -1</f>
        <v>0</v>
      </c>
      <c r="P88" s="124">
        <f xml:space="preserve"> Calc_Target!P$347 * -1</f>
        <v>0</v>
      </c>
      <c r="Q88" s="124">
        <f xml:space="preserve"> Calc_Target!Q$347 * -1</f>
        <v>0</v>
      </c>
      <c r="R88" s="124">
        <f xml:space="preserve"> Calc_Target!R$347 * -1</f>
        <v>0</v>
      </c>
      <c r="S88" s="124">
        <f xml:space="preserve"> Calc_Target!S$347 * -1</f>
        <v>0</v>
      </c>
      <c r="T88" s="124">
        <f xml:space="preserve"> Calc_Target!T$347 * -1</f>
        <v>0</v>
      </c>
      <c r="U88" s="124">
        <f xml:space="preserve"> Calc_Target!U$347 * -1</f>
        <v>0</v>
      </c>
      <c r="V88" s="124">
        <f xml:space="preserve"> Calc_Target!V$347 * -1</f>
        <v>0</v>
      </c>
      <c r="W88" s="124">
        <f xml:space="preserve"> Calc_Target!W$347 * -1</f>
        <v>0</v>
      </c>
    </row>
    <row r="89" spans="2:23" hidden="1" outlineLevel="1" x14ac:dyDescent="0.2">
      <c r="B89" s="42">
        <f xml:space="preserve"> Calc_Target!B$348</f>
        <v>0</v>
      </c>
      <c r="C89" s="43"/>
      <c r="D89" s="94">
        <f xml:space="preserve"> Calc_Target!D$348</f>
        <v>0</v>
      </c>
      <c r="E89" s="42"/>
      <c r="F89" s="42"/>
      <c r="G89" s="42"/>
      <c r="H89" s="42"/>
      <c r="I89" s="42"/>
      <c r="J89" s="42"/>
      <c r="K89" s="124">
        <f xml:space="preserve"> Calc_Target!K$348 * -1</f>
        <v>0</v>
      </c>
      <c r="L89" s="124">
        <f xml:space="preserve"> Calc_Target!L$348 * -1</f>
        <v>0</v>
      </c>
      <c r="M89" s="124">
        <f xml:space="preserve"> Calc_Target!M$348 * -1</f>
        <v>0</v>
      </c>
      <c r="N89" s="124">
        <f xml:space="preserve"> Calc_Target!N$348 * -1</f>
        <v>0</v>
      </c>
      <c r="O89" s="124">
        <f xml:space="preserve"> Calc_Target!O$348 * -1</f>
        <v>0</v>
      </c>
      <c r="P89" s="124">
        <f xml:space="preserve"> Calc_Target!P$348 * -1</f>
        <v>0</v>
      </c>
      <c r="Q89" s="124">
        <f xml:space="preserve"> Calc_Target!Q$348 * -1</f>
        <v>0</v>
      </c>
      <c r="R89" s="124">
        <f xml:space="preserve"> Calc_Target!R$348 * -1</f>
        <v>0</v>
      </c>
      <c r="S89" s="124">
        <f xml:space="preserve"> Calc_Target!S$348 * -1</f>
        <v>0</v>
      </c>
      <c r="T89" s="124">
        <f xml:space="preserve"> Calc_Target!T$348 * -1</f>
        <v>0</v>
      </c>
      <c r="U89" s="124">
        <f xml:space="preserve"> Calc_Target!U$348 * -1</f>
        <v>0</v>
      </c>
      <c r="V89" s="124">
        <f xml:space="preserve"> Calc_Target!V$348 * -1</f>
        <v>0</v>
      </c>
      <c r="W89" s="124">
        <f xml:space="preserve"> Calc_Target!W$348 * -1</f>
        <v>0</v>
      </c>
    </row>
    <row r="90" spans="2:23" hidden="1" outlineLevel="1" x14ac:dyDescent="0.2">
      <c r="B90" s="42">
        <f xml:space="preserve"> Calc_Target!B$349</f>
        <v>0</v>
      </c>
      <c r="C90" s="43"/>
      <c r="D90" s="94">
        <f xml:space="preserve"> Calc_Target!D$349</f>
        <v>0</v>
      </c>
      <c r="E90" s="42"/>
      <c r="F90" s="42"/>
      <c r="G90" s="42"/>
      <c r="H90" s="42"/>
      <c r="I90" s="42"/>
      <c r="J90" s="42"/>
      <c r="K90" s="124">
        <f xml:space="preserve"> Calc_Target!K$349 * -1</f>
        <v>0</v>
      </c>
      <c r="L90" s="124">
        <f xml:space="preserve"> Calc_Target!L$349 * -1</f>
        <v>0</v>
      </c>
      <c r="M90" s="124">
        <f xml:space="preserve"> Calc_Target!M$349 * -1</f>
        <v>0</v>
      </c>
      <c r="N90" s="124">
        <f xml:space="preserve"> Calc_Target!N$349 * -1</f>
        <v>0</v>
      </c>
      <c r="O90" s="124">
        <f xml:space="preserve"> Calc_Target!O$349 * -1</f>
        <v>0</v>
      </c>
      <c r="P90" s="124">
        <f xml:space="preserve"> Calc_Target!P$349 * -1</f>
        <v>0</v>
      </c>
      <c r="Q90" s="124">
        <f xml:space="preserve"> Calc_Target!Q$349 * -1</f>
        <v>0</v>
      </c>
      <c r="R90" s="124">
        <f xml:space="preserve"> Calc_Target!R$349 * -1</f>
        <v>0</v>
      </c>
      <c r="S90" s="124">
        <f xml:space="preserve"> Calc_Target!S$349 * -1</f>
        <v>0</v>
      </c>
      <c r="T90" s="124">
        <f xml:space="preserve"> Calc_Target!T$349 * -1</f>
        <v>0</v>
      </c>
      <c r="U90" s="124">
        <f xml:space="preserve"> Calc_Target!U$349 * -1</f>
        <v>0</v>
      </c>
      <c r="V90" s="124">
        <f xml:space="preserve"> Calc_Target!V$349 * -1</f>
        <v>0</v>
      </c>
      <c r="W90" s="124">
        <f xml:space="preserve"> Calc_Target!W$349 * -1</f>
        <v>0</v>
      </c>
    </row>
    <row r="91" spans="2:23" hidden="1" outlineLevel="1" x14ac:dyDescent="0.2">
      <c r="B91" s="42">
        <f xml:space="preserve"> Calc_Target!B$350</f>
        <v>0</v>
      </c>
      <c r="C91" s="43"/>
      <c r="D91" s="94">
        <f xml:space="preserve"> Calc_Target!D$350</f>
        <v>0</v>
      </c>
      <c r="E91" s="42"/>
      <c r="F91" s="42"/>
      <c r="G91" s="42"/>
      <c r="H91" s="42"/>
      <c r="I91" s="42"/>
      <c r="J91" s="42"/>
      <c r="K91" s="124">
        <f xml:space="preserve"> Calc_Target!K$350 * -1</f>
        <v>0</v>
      </c>
      <c r="L91" s="124">
        <f xml:space="preserve"> Calc_Target!L$350 * -1</f>
        <v>0</v>
      </c>
      <c r="M91" s="124">
        <f xml:space="preserve"> Calc_Target!M$350 * -1</f>
        <v>0</v>
      </c>
      <c r="N91" s="124">
        <f xml:space="preserve"> Calc_Target!N$350 * -1</f>
        <v>0</v>
      </c>
      <c r="O91" s="124">
        <f xml:space="preserve"> Calc_Target!O$350 * -1</f>
        <v>0</v>
      </c>
      <c r="P91" s="124">
        <f xml:space="preserve"> Calc_Target!P$350 * -1</f>
        <v>0</v>
      </c>
      <c r="Q91" s="124">
        <f xml:space="preserve"> Calc_Target!Q$350 * -1</f>
        <v>0</v>
      </c>
      <c r="R91" s="124">
        <f xml:space="preserve"> Calc_Target!R$350 * -1</f>
        <v>0</v>
      </c>
      <c r="S91" s="124">
        <f xml:space="preserve"> Calc_Target!S$350 * -1</f>
        <v>0</v>
      </c>
      <c r="T91" s="124">
        <f xml:space="preserve"> Calc_Target!T$350 * -1</f>
        <v>0</v>
      </c>
      <c r="U91" s="124">
        <f xml:space="preserve"> Calc_Target!U$350 * -1</f>
        <v>0</v>
      </c>
      <c r="V91" s="124">
        <f xml:space="preserve"> Calc_Target!V$350 * -1</f>
        <v>0</v>
      </c>
      <c r="W91" s="124">
        <f xml:space="preserve"> Calc_Target!W$350 * -1</f>
        <v>0</v>
      </c>
    </row>
    <row r="92" spans="2:23" hidden="1" outlineLevel="1" x14ac:dyDescent="0.2">
      <c r="B92" s="42">
        <f xml:space="preserve"> Calc_Target!B$351</f>
        <v>0</v>
      </c>
      <c r="C92" s="43"/>
      <c r="D92" s="94">
        <f xml:space="preserve"> Calc_Target!D$351</f>
        <v>0</v>
      </c>
      <c r="E92" s="42"/>
      <c r="F92" s="42"/>
      <c r="G92" s="42"/>
      <c r="H92" s="42"/>
      <c r="I92" s="42"/>
      <c r="J92" s="42"/>
      <c r="K92" s="124">
        <f xml:space="preserve"> Calc_Target!K$351 * -1</f>
        <v>0</v>
      </c>
      <c r="L92" s="124">
        <f xml:space="preserve"> Calc_Target!L$351 * -1</f>
        <v>0</v>
      </c>
      <c r="M92" s="124">
        <f xml:space="preserve"> Calc_Target!M$351 * -1</f>
        <v>0</v>
      </c>
      <c r="N92" s="124">
        <f xml:space="preserve"> Calc_Target!N$351 * -1</f>
        <v>0</v>
      </c>
      <c r="O92" s="124">
        <f xml:space="preserve"> Calc_Target!O$351 * -1</f>
        <v>0</v>
      </c>
      <c r="P92" s="124">
        <f xml:space="preserve"> Calc_Target!P$351 * -1</f>
        <v>0</v>
      </c>
      <c r="Q92" s="124">
        <f xml:space="preserve"> Calc_Target!Q$351 * -1</f>
        <v>0</v>
      </c>
      <c r="R92" s="124">
        <f xml:space="preserve"> Calc_Target!R$351 * -1</f>
        <v>0</v>
      </c>
      <c r="S92" s="124">
        <f xml:space="preserve"> Calc_Target!S$351 * -1</f>
        <v>0</v>
      </c>
      <c r="T92" s="124">
        <f xml:space="preserve"> Calc_Target!T$351 * -1</f>
        <v>0</v>
      </c>
      <c r="U92" s="124">
        <f xml:space="preserve"> Calc_Target!U$351 * -1</f>
        <v>0</v>
      </c>
      <c r="V92" s="124">
        <f xml:space="preserve"> Calc_Target!V$351 * -1</f>
        <v>0</v>
      </c>
      <c r="W92" s="124">
        <f xml:space="preserve"> Calc_Target!W$351 * -1</f>
        <v>0</v>
      </c>
    </row>
    <row r="93" spans="2:23" hidden="1" outlineLevel="1" x14ac:dyDescent="0.2">
      <c r="B93" s="42">
        <f xml:space="preserve"> Calc_Target!B$355</f>
        <v>0</v>
      </c>
      <c r="C93" s="43"/>
      <c r="D93" s="94">
        <f xml:space="preserve"> Calc_Target!D$355</f>
        <v>0</v>
      </c>
      <c r="E93" s="42"/>
      <c r="F93" s="42"/>
      <c r="G93" s="42"/>
      <c r="H93" s="42"/>
      <c r="I93" s="42"/>
      <c r="J93" s="42"/>
      <c r="K93" s="124">
        <f xml:space="preserve"> Calc_Target!K$355 * -1</f>
        <v>0</v>
      </c>
      <c r="L93" s="124">
        <f xml:space="preserve"> Calc_Target!L$355 * -1</f>
        <v>0</v>
      </c>
      <c r="M93" s="124">
        <f xml:space="preserve"> Calc_Target!M$355 * -1</f>
        <v>0</v>
      </c>
      <c r="N93" s="124">
        <f xml:space="preserve"> Calc_Target!N$355 * -1</f>
        <v>0</v>
      </c>
      <c r="O93" s="124">
        <f xml:space="preserve"> Calc_Target!O$355 * -1</f>
        <v>0</v>
      </c>
      <c r="P93" s="124">
        <f xml:space="preserve"> Calc_Target!P$355 * -1</f>
        <v>0</v>
      </c>
      <c r="Q93" s="124">
        <f xml:space="preserve"> Calc_Target!Q$355 * -1</f>
        <v>0</v>
      </c>
      <c r="R93" s="124">
        <f xml:space="preserve"> Calc_Target!R$355 * -1</f>
        <v>0</v>
      </c>
      <c r="S93" s="124">
        <f xml:space="preserve"> Calc_Target!S$355 * -1</f>
        <v>0</v>
      </c>
      <c r="T93" s="124">
        <f xml:space="preserve"> Calc_Target!T$355 * -1</f>
        <v>0</v>
      </c>
      <c r="U93" s="124">
        <f xml:space="preserve"> Calc_Target!U$355 * -1</f>
        <v>0</v>
      </c>
      <c r="V93" s="124">
        <f xml:space="preserve"> Calc_Target!V$355 * -1</f>
        <v>0</v>
      </c>
      <c r="W93" s="124">
        <f xml:space="preserve"> Calc_Target!W$355 * -1</f>
        <v>0</v>
      </c>
    </row>
    <row r="94" spans="2:23" hidden="1" outlineLevel="1" x14ac:dyDescent="0.2"/>
    <row r="95" spans="2:23" hidden="1" outlineLevel="1" x14ac:dyDescent="0.2">
      <c r="B95" t="s">
        <v>146</v>
      </c>
      <c r="D95" s="36" t="s">
        <v>26</v>
      </c>
      <c r="K95" s="131">
        <f xml:space="preserve"> K79 + K87</f>
        <v>0</v>
      </c>
      <c r="L95" s="131">
        <f t="shared" ref="L95:W95" si="62" xml:space="preserve"> L79 + L87</f>
        <v>0</v>
      </c>
      <c r="M95" s="131">
        <f t="shared" si="62"/>
        <v>0</v>
      </c>
      <c r="N95" s="131">
        <f t="shared" si="62"/>
        <v>0</v>
      </c>
      <c r="O95" s="131">
        <f t="shared" si="62"/>
        <v>0</v>
      </c>
      <c r="P95" s="131">
        <f t="shared" si="62"/>
        <v>0</v>
      </c>
      <c r="Q95" s="131">
        <f t="shared" si="62"/>
        <v>0</v>
      </c>
      <c r="R95" s="131">
        <f t="shared" si="62"/>
        <v>0</v>
      </c>
      <c r="S95" s="131">
        <f t="shared" si="62"/>
        <v>0</v>
      </c>
      <c r="T95" s="131">
        <f t="shared" si="62"/>
        <v>0</v>
      </c>
      <c r="U95" s="131">
        <f t="shared" si="62"/>
        <v>0</v>
      </c>
      <c r="V95" s="131">
        <f t="shared" si="62"/>
        <v>0</v>
      </c>
      <c r="W95" s="131">
        <f t="shared" si="62"/>
        <v>0</v>
      </c>
    </row>
    <row r="96" spans="2:23" hidden="1" outlineLevel="1" x14ac:dyDescent="0.2">
      <c r="B96" t="s">
        <v>147</v>
      </c>
      <c r="D96" s="36" t="s">
        <v>26</v>
      </c>
      <c r="K96" s="131">
        <f t="shared" ref="K96:W96" si="63" xml:space="preserve"> K81 + K89</f>
        <v>0</v>
      </c>
      <c r="L96" s="131">
        <f t="shared" si="63"/>
        <v>0</v>
      </c>
      <c r="M96" s="131">
        <f t="shared" si="63"/>
        <v>0</v>
      </c>
      <c r="N96" s="131">
        <f t="shared" si="63"/>
        <v>0</v>
      </c>
      <c r="O96" s="131">
        <f t="shared" si="63"/>
        <v>0</v>
      </c>
      <c r="P96" s="131">
        <f t="shared" si="63"/>
        <v>0</v>
      </c>
      <c r="Q96" s="131">
        <f t="shared" si="63"/>
        <v>0</v>
      </c>
      <c r="R96" s="131">
        <f t="shared" si="63"/>
        <v>0</v>
      </c>
      <c r="S96" s="131">
        <f t="shared" si="63"/>
        <v>0</v>
      </c>
      <c r="T96" s="131">
        <f t="shared" si="63"/>
        <v>0</v>
      </c>
      <c r="U96" s="131">
        <f t="shared" si="63"/>
        <v>0</v>
      </c>
      <c r="V96" s="131">
        <f t="shared" si="63"/>
        <v>0</v>
      </c>
      <c r="W96" s="131">
        <f t="shared" si="63"/>
        <v>0</v>
      </c>
    </row>
    <row r="97" spans="2:23" hidden="1" outlineLevel="1" x14ac:dyDescent="0.2">
      <c r="B97" t="s">
        <v>148</v>
      </c>
      <c r="D97" s="36" t="s">
        <v>26</v>
      </c>
      <c r="K97" s="131">
        <f t="shared" ref="K97:W97" si="64" xml:space="preserve"> K82 + K90</f>
        <v>0</v>
      </c>
      <c r="L97" s="131">
        <f t="shared" si="64"/>
        <v>0</v>
      </c>
      <c r="M97" s="131">
        <f t="shared" si="64"/>
        <v>0</v>
      </c>
      <c r="N97" s="131">
        <f t="shared" si="64"/>
        <v>0</v>
      </c>
      <c r="O97" s="131">
        <f t="shared" si="64"/>
        <v>0</v>
      </c>
      <c r="P97" s="131">
        <f t="shared" si="64"/>
        <v>0</v>
      </c>
      <c r="Q97" s="131">
        <f t="shared" si="64"/>
        <v>0</v>
      </c>
      <c r="R97" s="131">
        <f t="shared" si="64"/>
        <v>0</v>
      </c>
      <c r="S97" s="131">
        <f t="shared" si="64"/>
        <v>0</v>
      </c>
      <c r="T97" s="131">
        <f t="shared" si="64"/>
        <v>0</v>
      </c>
      <c r="U97" s="131">
        <f t="shared" si="64"/>
        <v>0</v>
      </c>
      <c r="V97" s="131">
        <f t="shared" si="64"/>
        <v>0</v>
      </c>
      <c r="W97" s="131">
        <f t="shared" si="64"/>
        <v>0</v>
      </c>
    </row>
    <row r="98" spans="2:23" hidden="1" outlineLevel="1" x14ac:dyDescent="0.2">
      <c r="B98" t="s">
        <v>149</v>
      </c>
      <c r="D98" s="36" t="s">
        <v>26</v>
      </c>
      <c r="K98" s="131">
        <f t="shared" ref="K98:W98" si="65" xml:space="preserve"> K83 + K91</f>
        <v>0</v>
      </c>
      <c r="L98" s="131">
        <f t="shared" si="65"/>
        <v>0</v>
      </c>
      <c r="M98" s="131">
        <f t="shared" si="65"/>
        <v>0</v>
      </c>
      <c r="N98" s="131">
        <f t="shared" si="65"/>
        <v>0</v>
      </c>
      <c r="O98" s="131">
        <f t="shared" si="65"/>
        <v>0</v>
      </c>
      <c r="P98" s="131">
        <f t="shared" si="65"/>
        <v>0</v>
      </c>
      <c r="Q98" s="131">
        <f t="shared" si="65"/>
        <v>0</v>
      </c>
      <c r="R98" s="131">
        <f t="shared" si="65"/>
        <v>0</v>
      </c>
      <c r="S98" s="131">
        <f t="shared" si="65"/>
        <v>0</v>
      </c>
      <c r="T98" s="131">
        <f t="shared" si="65"/>
        <v>0</v>
      </c>
      <c r="U98" s="131">
        <f t="shared" si="65"/>
        <v>0</v>
      </c>
      <c r="V98" s="131">
        <f t="shared" si="65"/>
        <v>0</v>
      </c>
      <c r="W98" s="131">
        <f t="shared" si="65"/>
        <v>0</v>
      </c>
    </row>
    <row r="99" spans="2:23" hidden="1" outlineLevel="1" x14ac:dyDescent="0.2">
      <c r="B99" t="s">
        <v>150</v>
      </c>
      <c r="D99" s="36" t="s">
        <v>26</v>
      </c>
      <c r="K99" s="131">
        <f t="shared" ref="K99:W99" si="66" xml:space="preserve"> K84 + K92</f>
        <v>0</v>
      </c>
      <c r="L99" s="131">
        <f t="shared" si="66"/>
        <v>0</v>
      </c>
      <c r="M99" s="131">
        <f t="shared" si="66"/>
        <v>0</v>
      </c>
      <c r="N99" s="131">
        <f t="shared" si="66"/>
        <v>0</v>
      </c>
      <c r="O99" s="131">
        <f t="shared" si="66"/>
        <v>0</v>
      </c>
      <c r="P99" s="131">
        <f t="shared" si="66"/>
        <v>0</v>
      </c>
      <c r="Q99" s="131">
        <f t="shared" si="66"/>
        <v>0</v>
      </c>
      <c r="R99" s="131">
        <f t="shared" si="66"/>
        <v>0</v>
      </c>
      <c r="S99" s="131">
        <f t="shared" si="66"/>
        <v>0</v>
      </c>
      <c r="T99" s="131">
        <f t="shared" si="66"/>
        <v>0</v>
      </c>
      <c r="U99" s="131">
        <f t="shared" si="66"/>
        <v>0</v>
      </c>
      <c r="V99" s="131">
        <f t="shared" si="66"/>
        <v>0</v>
      </c>
      <c r="W99" s="131">
        <f t="shared" si="66"/>
        <v>0</v>
      </c>
    </row>
    <row r="100" spans="2:23" hidden="1" outlineLevel="1" x14ac:dyDescent="0.2">
      <c r="B100" t="s">
        <v>151</v>
      </c>
      <c r="D100" s="36" t="s">
        <v>26</v>
      </c>
      <c r="K100" s="131">
        <f t="shared" ref="K100:W100" si="67" xml:space="preserve"> K85 + K93</f>
        <v>0</v>
      </c>
      <c r="L100" s="131">
        <f t="shared" si="67"/>
        <v>0</v>
      </c>
      <c r="M100" s="131">
        <f t="shared" si="67"/>
        <v>0</v>
      </c>
      <c r="N100" s="131">
        <f t="shared" si="67"/>
        <v>0</v>
      </c>
      <c r="O100" s="131">
        <f t="shared" si="67"/>
        <v>0</v>
      </c>
      <c r="P100" s="131">
        <f t="shared" si="67"/>
        <v>0</v>
      </c>
      <c r="Q100" s="131">
        <f t="shared" si="67"/>
        <v>0</v>
      </c>
      <c r="R100" s="131">
        <f t="shared" si="67"/>
        <v>0</v>
      </c>
      <c r="S100" s="131">
        <f t="shared" si="67"/>
        <v>0</v>
      </c>
      <c r="T100" s="131">
        <f t="shared" si="67"/>
        <v>0</v>
      </c>
      <c r="U100" s="131">
        <f t="shared" si="67"/>
        <v>0</v>
      </c>
      <c r="V100" s="131">
        <f t="shared" si="67"/>
        <v>0</v>
      </c>
      <c r="W100" s="131">
        <f t="shared" si="67"/>
        <v>0</v>
      </c>
    </row>
    <row r="101" spans="2:23" hidden="1" outlineLevel="1" x14ac:dyDescent="0.2"/>
    <row r="102" spans="2:23" hidden="1" outlineLevel="1" x14ac:dyDescent="0.2">
      <c r="B102" s="42">
        <f xml:space="preserve"> Inputs_NewCo!B$5</f>
        <v>0</v>
      </c>
      <c r="C102" s="43">
        <f xml:space="preserve"> Inputs_NewCo!C$5</f>
        <v>0</v>
      </c>
      <c r="D102" s="94">
        <f xml:space="preserve"> Inputs_NewCo!D$5</f>
        <v>0</v>
      </c>
      <c r="E102" s="42"/>
      <c r="F102" s="42"/>
      <c r="G102" s="42"/>
      <c r="H102" s="42"/>
      <c r="I102" s="42"/>
      <c r="J102" s="42"/>
      <c r="K102" s="141">
        <f xml:space="preserve"> Inputs_NewCo!K$5</f>
        <v>0</v>
      </c>
      <c r="L102" s="141">
        <f xml:space="preserve"> Inputs_NewCo!L$5</f>
        <v>0</v>
      </c>
      <c r="M102" s="141">
        <f xml:space="preserve"> Inputs_NewCo!M$5</f>
        <v>0</v>
      </c>
      <c r="N102" s="141">
        <f xml:space="preserve"> Inputs_NewCo!N$5</f>
        <v>0</v>
      </c>
      <c r="O102" s="141">
        <f xml:space="preserve"> Inputs_NewCo!O$5</f>
        <v>0</v>
      </c>
      <c r="P102" s="141">
        <f xml:space="preserve"> Inputs_NewCo!P$5</f>
        <v>0</v>
      </c>
      <c r="Q102" s="141">
        <f xml:space="preserve"> Inputs_NewCo!Q$5</f>
        <v>0</v>
      </c>
      <c r="R102" s="141">
        <f xml:space="preserve"> Inputs_NewCo!R$5</f>
        <v>0</v>
      </c>
      <c r="S102" s="141">
        <f xml:space="preserve"> Inputs_NewCo!S$5</f>
        <v>0</v>
      </c>
      <c r="T102" s="141">
        <f xml:space="preserve"> Inputs_NewCo!T$5</f>
        <v>0</v>
      </c>
      <c r="U102" s="141">
        <f xml:space="preserve"> Inputs_NewCo!U$5</f>
        <v>0</v>
      </c>
      <c r="V102" s="141">
        <f xml:space="preserve"> Inputs_NewCo!V$5</f>
        <v>0</v>
      </c>
      <c r="W102" s="141">
        <f xml:space="preserve"> Inputs_NewCo!W$5</f>
        <v>0</v>
      </c>
    </row>
    <row r="103" spans="2:23" hidden="1" outlineLevel="1" x14ac:dyDescent="0.2">
      <c r="B103" s="42">
        <f xml:space="preserve"> Inputs_NewCo!B$6</f>
        <v>0</v>
      </c>
      <c r="C103" s="43">
        <f xml:space="preserve"> Inputs_NewCo!C$6</f>
        <v>0</v>
      </c>
      <c r="D103" s="94">
        <f xml:space="preserve"> Inputs_NewCo!D$6</f>
        <v>0</v>
      </c>
      <c r="E103" s="42"/>
      <c r="F103" s="42"/>
      <c r="G103" s="42"/>
      <c r="H103" s="42"/>
      <c r="I103" s="42"/>
      <c r="J103" s="42"/>
      <c r="K103" s="141">
        <f xml:space="preserve"> Inputs_NewCo!K$6</f>
        <v>0</v>
      </c>
      <c r="L103" s="141">
        <f xml:space="preserve"> Inputs_NewCo!L$6</f>
        <v>0</v>
      </c>
      <c r="M103" s="141">
        <f xml:space="preserve"> Inputs_NewCo!M$6</f>
        <v>0</v>
      </c>
      <c r="N103" s="141">
        <f xml:space="preserve"> Inputs_NewCo!N$6</f>
        <v>0</v>
      </c>
      <c r="O103" s="141">
        <f xml:space="preserve"> Inputs_NewCo!O$6</f>
        <v>0</v>
      </c>
      <c r="P103" s="141">
        <f xml:space="preserve"> Inputs_NewCo!P$6</f>
        <v>0</v>
      </c>
      <c r="Q103" s="141">
        <f xml:space="preserve"> Inputs_NewCo!Q$6</f>
        <v>0</v>
      </c>
      <c r="R103" s="141">
        <f xml:space="preserve"> Inputs_NewCo!R$6</f>
        <v>0</v>
      </c>
      <c r="S103" s="141">
        <f xml:space="preserve"> Inputs_NewCo!S$6</f>
        <v>0</v>
      </c>
      <c r="T103" s="141">
        <f xml:space="preserve"> Inputs_NewCo!T$6</f>
        <v>0</v>
      </c>
      <c r="U103" s="141">
        <f xml:space="preserve"> Inputs_NewCo!U$6</f>
        <v>0</v>
      </c>
      <c r="V103" s="141">
        <f xml:space="preserve"> Inputs_NewCo!V$6</f>
        <v>0</v>
      </c>
      <c r="W103" s="141">
        <f xml:space="preserve"> Inputs_NewCo!W$6</f>
        <v>0</v>
      </c>
    </row>
    <row r="104" spans="2:23" hidden="1" outlineLevel="1" x14ac:dyDescent="0.2">
      <c r="B104" s="42">
        <f xml:space="preserve"> Inputs_NewCo!B$7</f>
        <v>0</v>
      </c>
      <c r="C104" s="43">
        <f xml:space="preserve"> Inputs_NewCo!C$7</f>
        <v>0</v>
      </c>
      <c r="D104" s="94">
        <f xml:space="preserve"> Inputs_NewCo!D$7</f>
        <v>0</v>
      </c>
      <c r="E104" s="42"/>
      <c r="F104" s="42"/>
      <c r="G104" s="42"/>
      <c r="H104" s="42"/>
      <c r="I104" s="42"/>
      <c r="J104" s="42"/>
      <c r="K104" s="141">
        <f xml:space="preserve"> Inputs_NewCo!K$7</f>
        <v>0</v>
      </c>
      <c r="L104" s="141">
        <f xml:space="preserve"> Inputs_NewCo!L$7</f>
        <v>0</v>
      </c>
      <c r="M104" s="141">
        <f xml:space="preserve"> Inputs_NewCo!M$7</f>
        <v>0</v>
      </c>
      <c r="N104" s="141">
        <f xml:space="preserve"> Inputs_NewCo!N$7</f>
        <v>0</v>
      </c>
      <c r="O104" s="141">
        <f xml:space="preserve"> Inputs_NewCo!O$7</f>
        <v>0</v>
      </c>
      <c r="P104" s="141">
        <f xml:space="preserve"> Inputs_NewCo!P$7</f>
        <v>0</v>
      </c>
      <c r="Q104" s="141">
        <f xml:space="preserve"> Inputs_NewCo!Q$7</f>
        <v>0</v>
      </c>
      <c r="R104" s="141">
        <f xml:space="preserve"> Inputs_NewCo!R$7</f>
        <v>0</v>
      </c>
      <c r="S104" s="141">
        <f xml:space="preserve"> Inputs_NewCo!S$7</f>
        <v>0</v>
      </c>
      <c r="T104" s="141">
        <f xml:space="preserve"> Inputs_NewCo!T$7</f>
        <v>0</v>
      </c>
      <c r="U104" s="141">
        <f xml:space="preserve"> Inputs_NewCo!U$7</f>
        <v>0</v>
      </c>
      <c r="V104" s="141">
        <f xml:space="preserve"> Inputs_NewCo!V$7</f>
        <v>0</v>
      </c>
      <c r="W104" s="141">
        <f xml:space="preserve"> Inputs_NewCo!W$7</f>
        <v>0</v>
      </c>
    </row>
    <row r="105" spans="2:23" hidden="1" outlineLevel="1" x14ac:dyDescent="0.2">
      <c r="B105" s="42">
        <f xml:space="preserve"> Inputs_NewCo!B$8</f>
        <v>0</v>
      </c>
      <c r="C105" s="43">
        <f xml:space="preserve"> Inputs_NewCo!C$8</f>
        <v>0</v>
      </c>
      <c r="D105" s="94">
        <f xml:space="preserve"> Inputs_NewCo!D$8</f>
        <v>0</v>
      </c>
      <c r="E105" s="42"/>
      <c r="F105" s="42"/>
      <c r="G105" s="42"/>
      <c r="H105" s="42"/>
      <c r="I105" s="42"/>
      <c r="J105" s="42"/>
      <c r="K105" s="141">
        <f xml:space="preserve"> Inputs_NewCo!K$8</f>
        <v>0</v>
      </c>
      <c r="L105" s="141">
        <f xml:space="preserve"> Inputs_NewCo!L$8</f>
        <v>0</v>
      </c>
      <c r="M105" s="141">
        <f xml:space="preserve"> Inputs_NewCo!M$8</f>
        <v>0</v>
      </c>
      <c r="N105" s="141">
        <f xml:space="preserve"> Inputs_NewCo!N$8</f>
        <v>0</v>
      </c>
      <c r="O105" s="141">
        <f xml:space="preserve"> Inputs_NewCo!O$8</f>
        <v>0</v>
      </c>
      <c r="P105" s="141">
        <f xml:space="preserve"> Inputs_NewCo!P$8</f>
        <v>0</v>
      </c>
      <c r="Q105" s="141">
        <f xml:space="preserve"> Inputs_NewCo!Q$8</f>
        <v>0</v>
      </c>
      <c r="R105" s="141">
        <f xml:space="preserve"> Inputs_NewCo!R$8</f>
        <v>0</v>
      </c>
      <c r="S105" s="141">
        <f xml:space="preserve"> Inputs_NewCo!S$8</f>
        <v>0</v>
      </c>
      <c r="T105" s="141">
        <f xml:space="preserve"> Inputs_NewCo!T$8</f>
        <v>0</v>
      </c>
      <c r="U105" s="141">
        <f xml:space="preserve"> Inputs_NewCo!U$8</f>
        <v>0</v>
      </c>
      <c r="V105" s="141">
        <f xml:space="preserve"> Inputs_NewCo!V$8</f>
        <v>0</v>
      </c>
      <c r="W105" s="141">
        <f xml:space="preserve"> Inputs_NewCo!W$8</f>
        <v>0</v>
      </c>
    </row>
    <row r="106" spans="2:23" hidden="1" outlineLevel="1" x14ac:dyDescent="0.2">
      <c r="B106" s="42">
        <f xml:space="preserve"> Inputs_NewCo!B$9</f>
        <v>0</v>
      </c>
      <c r="C106" s="43">
        <f xml:space="preserve"> Inputs_NewCo!C$9</f>
        <v>0</v>
      </c>
      <c r="D106" s="94">
        <f xml:space="preserve"> Inputs_NewCo!D$9</f>
        <v>0</v>
      </c>
      <c r="E106" s="42"/>
      <c r="F106" s="42"/>
      <c r="G106" s="42"/>
      <c r="H106" s="42"/>
      <c r="I106" s="42"/>
      <c r="J106" s="42"/>
      <c r="K106" s="141">
        <f xml:space="preserve"> Inputs_NewCo!K$9</f>
        <v>0</v>
      </c>
      <c r="L106" s="141">
        <f xml:space="preserve"> Inputs_NewCo!L$9</f>
        <v>0</v>
      </c>
      <c r="M106" s="141">
        <f xml:space="preserve"> Inputs_NewCo!M$9</f>
        <v>0</v>
      </c>
      <c r="N106" s="141">
        <f xml:space="preserve"> Inputs_NewCo!N$9</f>
        <v>0</v>
      </c>
      <c r="O106" s="141">
        <f xml:space="preserve"> Inputs_NewCo!O$9</f>
        <v>0</v>
      </c>
      <c r="P106" s="141">
        <f xml:space="preserve"> Inputs_NewCo!P$9</f>
        <v>0</v>
      </c>
      <c r="Q106" s="141">
        <f xml:space="preserve"> Inputs_NewCo!Q$9</f>
        <v>0</v>
      </c>
      <c r="R106" s="141">
        <f xml:space="preserve"> Inputs_NewCo!R$9</f>
        <v>0</v>
      </c>
      <c r="S106" s="141">
        <f xml:space="preserve"> Inputs_NewCo!S$9</f>
        <v>0</v>
      </c>
      <c r="T106" s="141">
        <f xml:space="preserve"> Inputs_NewCo!T$9</f>
        <v>0</v>
      </c>
      <c r="U106" s="141">
        <f xml:space="preserve"> Inputs_NewCo!U$9</f>
        <v>0</v>
      </c>
      <c r="V106" s="141">
        <f xml:space="preserve"> Inputs_NewCo!V$9</f>
        <v>0</v>
      </c>
      <c r="W106" s="141">
        <f xml:space="preserve"> Inputs_NewCo!W$9</f>
        <v>0</v>
      </c>
    </row>
    <row r="107" spans="2:23" hidden="1" outlineLevel="1" x14ac:dyDescent="0.2">
      <c r="B107" s="42">
        <f xml:space="preserve"> Inputs_NewCo!B$10</f>
        <v>0</v>
      </c>
      <c r="C107" s="43">
        <f xml:space="preserve"> Inputs_NewCo!C$10</f>
        <v>0</v>
      </c>
      <c r="D107" s="94">
        <f xml:space="preserve"> Inputs_NewCo!D$10</f>
        <v>0</v>
      </c>
      <c r="E107" s="42"/>
      <c r="F107" s="42"/>
      <c r="G107" s="42"/>
      <c r="H107" s="42"/>
      <c r="I107" s="42"/>
      <c r="J107" s="42"/>
      <c r="K107" s="141">
        <f xml:space="preserve"> Inputs_NewCo!K$10</f>
        <v>0</v>
      </c>
      <c r="L107" s="141">
        <f xml:space="preserve"> Inputs_NewCo!L$10</f>
        <v>0</v>
      </c>
      <c r="M107" s="141">
        <f xml:space="preserve"> Inputs_NewCo!M$10</f>
        <v>0</v>
      </c>
      <c r="N107" s="141">
        <f xml:space="preserve"> Inputs_NewCo!N$10</f>
        <v>0</v>
      </c>
      <c r="O107" s="141">
        <f xml:space="preserve"> Inputs_NewCo!O$10</f>
        <v>0</v>
      </c>
      <c r="P107" s="141">
        <f xml:space="preserve"> Inputs_NewCo!P$10</f>
        <v>0</v>
      </c>
      <c r="Q107" s="141">
        <f xml:space="preserve"> Inputs_NewCo!Q$10</f>
        <v>0</v>
      </c>
      <c r="R107" s="141">
        <f xml:space="preserve"> Inputs_NewCo!R$10</f>
        <v>0</v>
      </c>
      <c r="S107" s="141">
        <f xml:space="preserve"> Inputs_NewCo!S$10</f>
        <v>0</v>
      </c>
      <c r="T107" s="141">
        <f xml:space="preserve"> Inputs_NewCo!T$10</f>
        <v>0</v>
      </c>
      <c r="U107" s="141">
        <f xml:space="preserve"> Inputs_NewCo!U$10</f>
        <v>0</v>
      </c>
      <c r="V107" s="141">
        <f xml:space="preserve"> Inputs_NewCo!V$10</f>
        <v>0</v>
      </c>
      <c r="W107" s="141">
        <f xml:space="preserve"> Inputs_NewCo!W$10</f>
        <v>0</v>
      </c>
    </row>
    <row r="108" spans="2:23" hidden="1" outlineLevel="1" x14ac:dyDescent="0.2"/>
    <row r="109" spans="2:23" hidden="1" outlineLevel="1" x14ac:dyDescent="0.2">
      <c r="B109">
        <f>B102</f>
        <v>0</v>
      </c>
      <c r="K109" s="131">
        <f xml:space="preserve"> K95 * ( 1 + K102 )</f>
        <v>0</v>
      </c>
      <c r="L109" s="131">
        <f t="shared" ref="L109:W109" si="68" xml:space="preserve"> L95 * ( 1 + L102 )</f>
        <v>0</v>
      </c>
      <c r="M109" s="131">
        <f t="shared" si="68"/>
        <v>0</v>
      </c>
      <c r="N109" s="131">
        <f t="shared" si="68"/>
        <v>0</v>
      </c>
      <c r="O109" s="131">
        <f t="shared" si="68"/>
        <v>0</v>
      </c>
      <c r="P109" s="131">
        <f t="shared" si="68"/>
        <v>0</v>
      </c>
      <c r="Q109" s="131">
        <f t="shared" si="68"/>
        <v>0</v>
      </c>
      <c r="R109" s="131">
        <f t="shared" si="68"/>
        <v>0</v>
      </c>
      <c r="S109" s="131">
        <f t="shared" si="68"/>
        <v>0</v>
      </c>
      <c r="T109" s="131">
        <f t="shared" si="68"/>
        <v>0</v>
      </c>
      <c r="U109" s="131">
        <f t="shared" si="68"/>
        <v>0</v>
      </c>
      <c r="V109" s="131">
        <f t="shared" si="68"/>
        <v>0</v>
      </c>
      <c r="W109" s="131">
        <f t="shared" si="68"/>
        <v>0</v>
      </c>
    </row>
    <row r="110" spans="2:23" hidden="1" outlineLevel="1" x14ac:dyDescent="0.2">
      <c r="B110">
        <f t="shared" ref="B110:B114" si="69">B103</f>
        <v>0</v>
      </c>
      <c r="K110" s="131">
        <f t="shared" ref="K110:W110" si="70" xml:space="preserve"> K96 * ( 1 + K103 )</f>
        <v>0</v>
      </c>
      <c r="L110" s="131">
        <f t="shared" si="70"/>
        <v>0</v>
      </c>
      <c r="M110" s="131">
        <f t="shared" si="70"/>
        <v>0</v>
      </c>
      <c r="N110" s="131">
        <f t="shared" si="70"/>
        <v>0</v>
      </c>
      <c r="O110" s="131">
        <f t="shared" si="70"/>
        <v>0</v>
      </c>
      <c r="P110" s="131">
        <f t="shared" si="70"/>
        <v>0</v>
      </c>
      <c r="Q110" s="131">
        <f t="shared" si="70"/>
        <v>0</v>
      </c>
      <c r="R110" s="131">
        <f t="shared" si="70"/>
        <v>0</v>
      </c>
      <c r="S110" s="131">
        <f t="shared" si="70"/>
        <v>0</v>
      </c>
      <c r="T110" s="131">
        <f t="shared" si="70"/>
        <v>0</v>
      </c>
      <c r="U110" s="131">
        <f t="shared" si="70"/>
        <v>0</v>
      </c>
      <c r="V110" s="131">
        <f t="shared" si="70"/>
        <v>0</v>
      </c>
      <c r="W110" s="131">
        <f t="shared" si="70"/>
        <v>0</v>
      </c>
    </row>
    <row r="111" spans="2:23" hidden="1" outlineLevel="1" x14ac:dyDescent="0.2">
      <c r="B111">
        <f t="shared" si="69"/>
        <v>0</v>
      </c>
      <c r="K111" s="131">
        <f t="shared" ref="K111:W111" si="71" xml:space="preserve"> K97 * ( 1 + K104 )</f>
        <v>0</v>
      </c>
      <c r="L111" s="131">
        <f t="shared" si="71"/>
        <v>0</v>
      </c>
      <c r="M111" s="131">
        <f t="shared" si="71"/>
        <v>0</v>
      </c>
      <c r="N111" s="131">
        <f t="shared" si="71"/>
        <v>0</v>
      </c>
      <c r="O111" s="131">
        <f t="shared" si="71"/>
        <v>0</v>
      </c>
      <c r="P111" s="131">
        <f t="shared" si="71"/>
        <v>0</v>
      </c>
      <c r="Q111" s="131">
        <f t="shared" si="71"/>
        <v>0</v>
      </c>
      <c r="R111" s="131">
        <f t="shared" si="71"/>
        <v>0</v>
      </c>
      <c r="S111" s="131">
        <f t="shared" si="71"/>
        <v>0</v>
      </c>
      <c r="T111" s="131">
        <f t="shared" si="71"/>
        <v>0</v>
      </c>
      <c r="U111" s="131">
        <f t="shared" si="71"/>
        <v>0</v>
      </c>
      <c r="V111" s="131">
        <f t="shared" si="71"/>
        <v>0</v>
      </c>
      <c r="W111" s="131">
        <f t="shared" si="71"/>
        <v>0</v>
      </c>
    </row>
    <row r="112" spans="2:23" hidden="1" outlineLevel="1" x14ac:dyDescent="0.2">
      <c r="B112">
        <f t="shared" si="69"/>
        <v>0</v>
      </c>
      <c r="K112" s="131">
        <f t="shared" ref="K112:W112" si="72" xml:space="preserve"> K98 * ( 1 + K105 )</f>
        <v>0</v>
      </c>
      <c r="L112" s="131">
        <f t="shared" si="72"/>
        <v>0</v>
      </c>
      <c r="M112" s="131">
        <f t="shared" si="72"/>
        <v>0</v>
      </c>
      <c r="N112" s="131">
        <f t="shared" si="72"/>
        <v>0</v>
      </c>
      <c r="O112" s="131">
        <f t="shared" si="72"/>
        <v>0</v>
      </c>
      <c r="P112" s="131">
        <f t="shared" si="72"/>
        <v>0</v>
      </c>
      <c r="Q112" s="131">
        <f t="shared" si="72"/>
        <v>0</v>
      </c>
      <c r="R112" s="131">
        <f t="shared" si="72"/>
        <v>0</v>
      </c>
      <c r="S112" s="131">
        <f t="shared" si="72"/>
        <v>0</v>
      </c>
      <c r="T112" s="131">
        <f t="shared" si="72"/>
        <v>0</v>
      </c>
      <c r="U112" s="131">
        <f t="shared" si="72"/>
        <v>0</v>
      </c>
      <c r="V112" s="131">
        <f t="shared" si="72"/>
        <v>0</v>
      </c>
      <c r="W112" s="131">
        <f t="shared" si="72"/>
        <v>0</v>
      </c>
    </row>
    <row r="113" spans="2:23" hidden="1" outlineLevel="1" x14ac:dyDescent="0.2">
      <c r="B113">
        <f t="shared" si="69"/>
        <v>0</v>
      </c>
      <c r="K113" s="131">
        <f t="shared" ref="K113:W113" si="73" xml:space="preserve"> K99 * ( 1 + K106 )</f>
        <v>0</v>
      </c>
      <c r="L113" s="131">
        <f t="shared" si="73"/>
        <v>0</v>
      </c>
      <c r="M113" s="131">
        <f t="shared" si="73"/>
        <v>0</v>
      </c>
      <c r="N113" s="131">
        <f t="shared" si="73"/>
        <v>0</v>
      </c>
      <c r="O113" s="131">
        <f t="shared" si="73"/>
        <v>0</v>
      </c>
      <c r="P113" s="131">
        <f t="shared" si="73"/>
        <v>0</v>
      </c>
      <c r="Q113" s="131">
        <f t="shared" si="73"/>
        <v>0</v>
      </c>
      <c r="R113" s="131">
        <f t="shared" si="73"/>
        <v>0</v>
      </c>
      <c r="S113" s="131">
        <f t="shared" si="73"/>
        <v>0</v>
      </c>
      <c r="T113" s="131">
        <f t="shared" si="73"/>
        <v>0</v>
      </c>
      <c r="U113" s="131">
        <f t="shared" si="73"/>
        <v>0</v>
      </c>
      <c r="V113" s="131">
        <f t="shared" si="73"/>
        <v>0</v>
      </c>
      <c r="W113" s="131">
        <f t="shared" si="73"/>
        <v>0</v>
      </c>
    </row>
    <row r="114" spans="2:23" hidden="1" outlineLevel="1" x14ac:dyDescent="0.2">
      <c r="B114">
        <f t="shared" si="69"/>
        <v>0</v>
      </c>
      <c r="K114" s="131">
        <f t="shared" ref="K114:W114" si="74" xml:space="preserve"> K100 * ( 1 + K107 )</f>
        <v>0</v>
      </c>
      <c r="L114" s="131">
        <f t="shared" si="74"/>
        <v>0</v>
      </c>
      <c r="M114" s="131">
        <f t="shared" si="74"/>
        <v>0</v>
      </c>
      <c r="N114" s="131">
        <f t="shared" si="74"/>
        <v>0</v>
      </c>
      <c r="O114" s="131">
        <f t="shared" si="74"/>
        <v>0</v>
      </c>
      <c r="P114" s="131">
        <f t="shared" si="74"/>
        <v>0</v>
      </c>
      <c r="Q114" s="131">
        <f t="shared" si="74"/>
        <v>0</v>
      </c>
      <c r="R114" s="131">
        <f t="shared" si="74"/>
        <v>0</v>
      </c>
      <c r="S114" s="131">
        <f t="shared" si="74"/>
        <v>0</v>
      </c>
      <c r="T114" s="131">
        <f t="shared" si="74"/>
        <v>0</v>
      </c>
      <c r="U114" s="131">
        <f t="shared" si="74"/>
        <v>0</v>
      </c>
      <c r="V114" s="131">
        <f t="shared" si="74"/>
        <v>0</v>
      </c>
      <c r="W114" s="131">
        <f t="shared" si="74"/>
        <v>0</v>
      </c>
    </row>
    <row r="115" spans="2:23" hidden="1" outlineLevel="1" x14ac:dyDescent="0.2"/>
    <row r="116" spans="2:23" hidden="1" outlineLevel="1" x14ac:dyDescent="0.2">
      <c r="M116" s="64" t="e">
        <f>M109/L109-1</f>
        <v>#DIV/0!</v>
      </c>
      <c r="N116" s="64" t="e">
        <f t="shared" ref="N116:W116" si="75">N109/M109-1</f>
        <v>#DIV/0!</v>
      </c>
      <c r="O116" s="64" t="e">
        <f t="shared" si="75"/>
        <v>#DIV/0!</v>
      </c>
      <c r="P116" s="64" t="e">
        <f t="shared" si="75"/>
        <v>#DIV/0!</v>
      </c>
      <c r="Q116" s="64" t="e">
        <f t="shared" si="75"/>
        <v>#DIV/0!</v>
      </c>
      <c r="R116" s="64" t="e">
        <f t="shared" si="75"/>
        <v>#DIV/0!</v>
      </c>
      <c r="S116" s="64" t="e">
        <f t="shared" si="75"/>
        <v>#DIV/0!</v>
      </c>
      <c r="T116" s="64" t="e">
        <f t="shared" si="75"/>
        <v>#DIV/0!</v>
      </c>
      <c r="U116" s="64" t="e">
        <f t="shared" si="75"/>
        <v>#DIV/0!</v>
      </c>
      <c r="V116" s="64" t="e">
        <f t="shared" si="75"/>
        <v>#DIV/0!</v>
      </c>
      <c r="W116" s="64" t="e">
        <f t="shared" si="75"/>
        <v>#DIV/0!</v>
      </c>
    </row>
    <row r="117" spans="2:23" hidden="1" outlineLevel="1" x14ac:dyDescent="0.2"/>
    <row r="118" spans="2:23" hidden="1" outlineLevel="1" x14ac:dyDescent="0.2">
      <c r="M118" s="131">
        <f>M102 * M95</f>
        <v>0</v>
      </c>
      <c r="N118" s="131">
        <f t="shared" ref="N118:W118" si="76">N102 * N95</f>
        <v>0</v>
      </c>
      <c r="O118" s="131">
        <f t="shared" si="76"/>
        <v>0</v>
      </c>
      <c r="P118" s="131">
        <f t="shared" si="76"/>
        <v>0</v>
      </c>
      <c r="Q118" s="131">
        <f t="shared" si="76"/>
        <v>0</v>
      </c>
      <c r="R118" s="131">
        <f t="shared" si="76"/>
        <v>0</v>
      </c>
      <c r="S118" s="131">
        <f t="shared" si="76"/>
        <v>0</v>
      </c>
      <c r="T118" s="131">
        <f t="shared" si="76"/>
        <v>0</v>
      </c>
      <c r="U118" s="131">
        <f t="shared" si="76"/>
        <v>0</v>
      </c>
      <c r="V118" s="131">
        <f t="shared" si="76"/>
        <v>0</v>
      </c>
      <c r="W118" s="131">
        <f t="shared" si="76"/>
        <v>0</v>
      </c>
    </row>
    <row r="119" spans="2:23" hidden="1" outlineLevel="1" x14ac:dyDescent="0.2"/>
    <row r="120" spans="2:23" hidden="1" outlineLevel="1" x14ac:dyDescent="0.2">
      <c r="M120" s="131">
        <f>M103 * M96</f>
        <v>0</v>
      </c>
      <c r="N120" s="131">
        <f t="shared" ref="N120:W120" si="77">N103 * N96</f>
        <v>0</v>
      </c>
      <c r="O120" s="131">
        <f t="shared" si="77"/>
        <v>0</v>
      </c>
      <c r="P120" s="131">
        <f t="shared" si="77"/>
        <v>0</v>
      </c>
      <c r="Q120" s="131">
        <f t="shared" si="77"/>
        <v>0</v>
      </c>
      <c r="R120" s="131">
        <f t="shared" si="77"/>
        <v>0</v>
      </c>
      <c r="S120" s="131">
        <f t="shared" si="77"/>
        <v>0</v>
      </c>
      <c r="T120" s="131">
        <f t="shared" si="77"/>
        <v>0</v>
      </c>
      <c r="U120" s="131">
        <f t="shared" si="77"/>
        <v>0</v>
      </c>
      <c r="V120" s="131">
        <f t="shared" si="77"/>
        <v>0</v>
      </c>
      <c r="W120" s="131">
        <f t="shared" si="77"/>
        <v>0</v>
      </c>
    </row>
    <row r="121" spans="2:23" hidden="1" outlineLevel="1" x14ac:dyDescent="0.2">
      <c r="M121" s="131">
        <f>M104 * M97</f>
        <v>0</v>
      </c>
      <c r="N121" s="131">
        <f t="shared" ref="N121:W121" si="78">N104 * N97</f>
        <v>0</v>
      </c>
      <c r="O121" s="131">
        <f t="shared" si="78"/>
        <v>0</v>
      </c>
      <c r="P121" s="131">
        <f t="shared" si="78"/>
        <v>0</v>
      </c>
      <c r="Q121" s="131">
        <f t="shared" si="78"/>
        <v>0</v>
      </c>
      <c r="R121" s="131">
        <f t="shared" si="78"/>
        <v>0</v>
      </c>
      <c r="S121" s="131">
        <f t="shared" si="78"/>
        <v>0</v>
      </c>
      <c r="T121" s="131">
        <f t="shared" si="78"/>
        <v>0</v>
      </c>
      <c r="U121" s="131">
        <f t="shared" si="78"/>
        <v>0</v>
      </c>
      <c r="V121" s="131">
        <f t="shared" si="78"/>
        <v>0</v>
      </c>
      <c r="W121" s="131">
        <f t="shared" si="78"/>
        <v>0</v>
      </c>
    </row>
    <row r="122" spans="2:23" hidden="1" outlineLevel="1" x14ac:dyDescent="0.2">
      <c r="M122" s="131">
        <f>M105 * M98</f>
        <v>0</v>
      </c>
      <c r="N122" s="131">
        <f t="shared" ref="N122:W122" si="79">N105 * N98</f>
        <v>0</v>
      </c>
      <c r="O122" s="131">
        <f t="shared" si="79"/>
        <v>0</v>
      </c>
      <c r="P122" s="131">
        <f t="shared" si="79"/>
        <v>0</v>
      </c>
      <c r="Q122" s="131">
        <f t="shared" si="79"/>
        <v>0</v>
      </c>
      <c r="R122" s="131">
        <f t="shared" si="79"/>
        <v>0</v>
      </c>
      <c r="S122" s="131">
        <f t="shared" si="79"/>
        <v>0</v>
      </c>
      <c r="T122" s="131">
        <f t="shared" si="79"/>
        <v>0</v>
      </c>
      <c r="U122" s="131">
        <f t="shared" si="79"/>
        <v>0</v>
      </c>
      <c r="V122" s="131">
        <f t="shared" si="79"/>
        <v>0</v>
      </c>
      <c r="W122" s="131">
        <f t="shared" si="79"/>
        <v>0</v>
      </c>
    </row>
    <row r="123" spans="2:23" hidden="1" outlineLevel="1" x14ac:dyDescent="0.2">
      <c r="M123" s="78">
        <f>SUM(M120:M122)</f>
        <v>0</v>
      </c>
      <c r="N123" s="78">
        <f t="shared" ref="N123:W123" si="80">SUM(N120:N122)</f>
        <v>0</v>
      </c>
      <c r="O123" s="78">
        <f t="shared" si="80"/>
        <v>0</v>
      </c>
      <c r="P123" s="78">
        <f t="shared" si="80"/>
        <v>0</v>
      </c>
      <c r="Q123" s="78">
        <f t="shared" si="80"/>
        <v>0</v>
      </c>
      <c r="R123" s="78">
        <f t="shared" si="80"/>
        <v>0</v>
      </c>
      <c r="S123" s="78">
        <f t="shared" si="80"/>
        <v>0</v>
      </c>
      <c r="T123" s="78">
        <f t="shared" si="80"/>
        <v>0</v>
      </c>
      <c r="U123" s="78">
        <f t="shared" si="80"/>
        <v>0</v>
      </c>
      <c r="V123" s="78">
        <f t="shared" si="80"/>
        <v>0</v>
      </c>
      <c r="W123" s="78">
        <f t="shared" si="80"/>
        <v>0</v>
      </c>
    </row>
    <row r="124" spans="2:23" hidden="1" outlineLevel="1" x14ac:dyDescent="0.2"/>
    <row r="125" spans="2:23" hidden="1" outlineLevel="1" x14ac:dyDescent="0.2">
      <c r="M125" s="131">
        <f>M106 * M99</f>
        <v>0</v>
      </c>
      <c r="N125" s="131">
        <f t="shared" ref="N125:W125" si="81">N106 * N99</f>
        <v>0</v>
      </c>
      <c r="O125" s="131">
        <f t="shared" si="81"/>
        <v>0</v>
      </c>
      <c r="P125" s="131">
        <f t="shared" si="81"/>
        <v>0</v>
      </c>
      <c r="Q125" s="131">
        <f t="shared" si="81"/>
        <v>0</v>
      </c>
      <c r="R125" s="131">
        <f t="shared" si="81"/>
        <v>0</v>
      </c>
      <c r="S125" s="131">
        <f t="shared" si="81"/>
        <v>0</v>
      </c>
      <c r="T125" s="131">
        <f t="shared" si="81"/>
        <v>0</v>
      </c>
      <c r="U125" s="131">
        <f t="shared" si="81"/>
        <v>0</v>
      </c>
      <c r="V125" s="131">
        <f t="shared" si="81"/>
        <v>0</v>
      </c>
      <c r="W125" s="131">
        <f t="shared" si="81"/>
        <v>0</v>
      </c>
    </row>
    <row r="126" spans="2:23" collapsed="1" x14ac:dyDescent="0.2"/>
  </sheetData>
  <pageMargins left="0.7" right="0.7" top="0.75" bottom="0.75" header="0.3" footer="0.3"/>
  <pageSetup paperSize="9" orientation="portrait" r:id="rId1"/>
  <ignoredErrors>
    <ignoredError sqref="C46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61122-1E29-4D38-AEBA-5D11643D8E11}">
  <sheetPr>
    <tabColor rgb="FFBFBFBF"/>
  </sheetPr>
  <dimension ref="A1:Y140"/>
  <sheetViews>
    <sheetView showGridLines="0" zoomScale="115" zoomScaleNormal="115" workbookViewId="0">
      <pane xSplit="9" ySplit="2" topLeftCell="J3" activePane="bottomRight" state="frozen"/>
      <selection pane="topRight"/>
      <selection pane="bottomLeft"/>
      <selection pane="bottomRight"/>
    </sheetView>
    <sheetView workbookViewId="1"/>
  </sheetViews>
  <sheetFormatPr defaultColWidth="0" defaultRowHeight="11.25" outlineLevelRow="1" x14ac:dyDescent="0.2"/>
  <cols>
    <col min="1" max="1" width="2.83203125" customWidth="1"/>
    <col min="2" max="2" width="45" bestFit="1" customWidth="1"/>
    <col min="3" max="3" width="11.6640625" style="7" bestFit="1" customWidth="1"/>
    <col min="4" max="4" width="9.33203125" style="35" customWidth="1"/>
    <col min="5" max="5" width="9.33203125" customWidth="1"/>
    <col min="6" max="9" width="2" customWidth="1"/>
    <col min="10" max="10" width="9.33203125" customWidth="1"/>
    <col min="11" max="11" width="11.1640625" style="35" bestFit="1" customWidth="1"/>
    <col min="12" max="12" width="10.6640625" style="35" bestFit="1" customWidth="1"/>
    <col min="13" max="13" width="11.1640625" style="35" bestFit="1" customWidth="1"/>
    <col min="14" max="17" width="10.6640625" style="35" bestFit="1" customWidth="1"/>
    <col min="18" max="23" width="11.1640625" style="35" bestFit="1" customWidth="1"/>
    <col min="24" max="24" width="9.33203125" customWidth="1"/>
    <col min="25" max="25" width="0" hidden="1" customWidth="1"/>
    <col min="26" max="16384" width="9.33203125" hidden="1"/>
  </cols>
  <sheetData>
    <row r="1" spans="2:23" s="3" customFormat="1" x14ac:dyDescent="0.2">
      <c r="B1" s="4" t="s">
        <v>62</v>
      </c>
      <c r="C1" s="5" t="s">
        <v>178</v>
      </c>
      <c r="D1" s="62"/>
      <c r="E1" s="4"/>
      <c r="F1" s="4"/>
      <c r="G1" s="4"/>
      <c r="H1" s="4"/>
      <c r="I1" s="4"/>
      <c r="J1" s="4"/>
      <c r="K1" s="80">
        <v>2022</v>
      </c>
      <c r="L1" s="80">
        <v>2023</v>
      </c>
      <c r="M1" s="80">
        <v>2024</v>
      </c>
      <c r="N1" s="80">
        <v>2025</v>
      </c>
      <c r="O1" s="80">
        <v>2026</v>
      </c>
      <c r="P1" s="80">
        <v>2027</v>
      </c>
      <c r="Q1" s="80">
        <v>2028</v>
      </c>
      <c r="R1" s="80">
        <v>2029</v>
      </c>
      <c r="S1" s="80">
        <v>2030</v>
      </c>
      <c r="T1" s="80">
        <v>2031</v>
      </c>
      <c r="U1" s="80">
        <v>2032</v>
      </c>
      <c r="V1" s="80">
        <v>2033</v>
      </c>
      <c r="W1" s="80">
        <v>2034</v>
      </c>
    </row>
    <row r="2" spans="2:23" x14ac:dyDescent="0.2">
      <c r="B2" s="46" t="s">
        <v>109</v>
      </c>
      <c r="C2" s="47"/>
      <c r="D2" s="71"/>
      <c r="E2" s="46"/>
      <c r="F2" s="46"/>
      <c r="G2" s="46"/>
      <c r="H2" s="46"/>
      <c r="I2" s="46"/>
      <c r="J2" s="46"/>
      <c r="K2" s="123" t="s">
        <v>179</v>
      </c>
      <c r="L2" s="123" t="s">
        <v>179</v>
      </c>
      <c r="M2" s="123" t="s">
        <v>180</v>
      </c>
      <c r="N2" s="123" t="s">
        <v>180</v>
      </c>
      <c r="O2" s="123" t="s">
        <v>180</v>
      </c>
      <c r="P2" s="123" t="s">
        <v>180</v>
      </c>
      <c r="Q2" s="123" t="s">
        <v>180</v>
      </c>
      <c r="R2" s="123" t="s">
        <v>180</v>
      </c>
      <c r="S2" s="123" t="s">
        <v>180</v>
      </c>
      <c r="T2" s="123" t="s">
        <v>180</v>
      </c>
      <c r="U2" s="123" t="s">
        <v>180</v>
      </c>
      <c r="V2" s="123" t="s">
        <v>180</v>
      </c>
      <c r="W2" s="123" t="s">
        <v>180</v>
      </c>
    </row>
    <row r="3" spans="2:23" s="29" customFormat="1" x14ac:dyDescent="0.2">
      <c r="B3" s="20"/>
      <c r="C3" s="48"/>
      <c r="D3" s="72"/>
      <c r="E3" s="20"/>
      <c r="F3" s="20"/>
      <c r="G3" s="20"/>
      <c r="H3" s="20"/>
      <c r="I3" s="20"/>
      <c r="J3" s="20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</row>
    <row r="4" spans="2:23" x14ac:dyDescent="0.2">
      <c r="B4" s="12" t="s">
        <v>152</v>
      </c>
      <c r="C4" s="41"/>
      <c r="D4" s="176"/>
      <c r="E4" s="12"/>
      <c r="F4" s="12"/>
      <c r="G4" s="12"/>
      <c r="H4" s="12"/>
      <c r="I4" s="12"/>
      <c r="J4" s="12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</row>
    <row r="5" spans="2:23" outlineLevel="1" x14ac:dyDescent="0.2">
      <c r="L5" s="64">
        <v>0.11279576612172781</v>
      </c>
      <c r="M5" s="64">
        <v>0.25706826319457887</v>
      </c>
      <c r="N5" s="64">
        <v>0.19649509465174253</v>
      </c>
      <c r="O5" s="64">
        <v>0.17995706469508876</v>
      </c>
      <c r="P5" s="64">
        <v>0.12227108546342458</v>
      </c>
      <c r="Q5" s="64">
        <v>9.6185100357059294E-2</v>
      </c>
      <c r="R5" s="64">
        <v>7.0260422435087344E-2</v>
      </c>
      <c r="S5" s="64">
        <v>7.0263366496909896E-2</v>
      </c>
      <c r="T5" s="64">
        <v>7.0266300857457331E-2</v>
      </c>
      <c r="U5" s="64">
        <v>7.0269225532632262E-2</v>
      </c>
      <c r="V5" s="64">
        <v>7.0272140538446326E-2</v>
      </c>
      <c r="W5" s="64">
        <v>7.0275045891013743E-2</v>
      </c>
    </row>
    <row r="6" spans="2:23" outlineLevel="1" x14ac:dyDescent="0.2">
      <c r="B6" s="42" t="s">
        <v>110</v>
      </c>
      <c r="C6" s="43"/>
      <c r="D6" s="94" t="s">
        <v>26</v>
      </c>
      <c r="E6" s="42"/>
      <c r="F6" s="42"/>
      <c r="G6" s="42"/>
      <c r="H6" s="42"/>
      <c r="I6" s="42"/>
      <c r="J6" s="42"/>
      <c r="K6" s="124">
        <v>37.676094999999997</v>
      </c>
      <c r="L6" s="124">
        <v>41.925798999999998</v>
      </c>
      <c r="M6" s="124">
        <v>52.703591331975012</v>
      </c>
      <c r="N6" s="124">
        <v>63.059588499238195</v>
      </c>
      <c r="O6" s="124">
        <v>74.407606946441277</v>
      </c>
      <c r="P6" s="124">
        <v>83.5055058145185</v>
      </c>
      <c r="Q6" s="124">
        <v>91.537491271654957</v>
      </c>
      <c r="R6" s="124">
        <v>97.96895407704956</v>
      </c>
      <c r="S6" s="124">
        <v>104.85258260268422</v>
      </c>
      <c r="T6" s="124">
        <v>112.22018571752584</v>
      </c>
      <c r="U6" s="124">
        <v>120.10581125702453</v>
      </c>
      <c r="V6" s="124">
        <v>128.54590370516226</v>
      </c>
      <c r="W6" s="124">
        <v>137.57947298714438</v>
      </c>
    </row>
    <row r="7" spans="2:23" outlineLevel="1" x14ac:dyDescent="0.2">
      <c r="B7" s="42" t="s">
        <v>115</v>
      </c>
      <c r="C7" s="43"/>
      <c r="D7" s="94" t="s">
        <v>26</v>
      </c>
      <c r="E7" s="42"/>
      <c r="F7" s="42"/>
      <c r="G7" s="42"/>
      <c r="H7" s="42"/>
      <c r="I7" s="42"/>
      <c r="J7" s="42"/>
      <c r="K7" s="124">
        <v>-3.2733479999999999</v>
      </c>
      <c r="L7" s="124">
        <v>-4.3550639999999996</v>
      </c>
      <c r="M7" s="124">
        <v>-5.026784555383653</v>
      </c>
      <c r="N7" s="124">
        <v>-6.0145230623876813</v>
      </c>
      <c r="O7" s="124">
        <v>-7.0968789782358845</v>
      </c>
      <c r="P7" s="124">
        <v>-7.9646220743073455</v>
      </c>
      <c r="Q7" s="124">
        <v>-8.7307000478306467</v>
      </c>
      <c r="R7" s="124">
        <v>-9.3441227213452667</v>
      </c>
      <c r="S7" s="124">
        <v>-10.000672240707251</v>
      </c>
      <c r="T7" s="124">
        <v>-10.703382485149609</v>
      </c>
      <c r="U7" s="124">
        <v>-11.455500882960612</v>
      </c>
      <c r="V7" s="124">
        <v>-12.260503450946317</v>
      </c>
      <c r="W7" s="124">
        <v>-13.122110893608502</v>
      </c>
    </row>
    <row r="8" spans="2:23" outlineLevel="1" x14ac:dyDescent="0.2">
      <c r="B8" s="42" t="s">
        <v>111</v>
      </c>
      <c r="C8" s="43"/>
      <c r="D8" s="94" t="s">
        <v>26</v>
      </c>
      <c r="E8" s="42"/>
      <c r="F8" s="42"/>
      <c r="G8" s="42"/>
      <c r="H8" s="42"/>
      <c r="I8" s="42"/>
      <c r="J8" s="42"/>
      <c r="K8" s="124">
        <v>-24.018691999999998</v>
      </c>
      <c r="L8" s="124">
        <v>-24.396284999999999</v>
      </c>
      <c r="M8" s="124">
        <v>-29.799549061672501</v>
      </c>
      <c r="N8" s="124">
        <v>-34.709784514129836</v>
      </c>
      <c r="O8" s="124">
        <v>-40.180315508340669</v>
      </c>
      <c r="P8" s="124">
        <v>-44.697218147728648</v>
      </c>
      <c r="Q8" s="124">
        <v>-48.966115724558243</v>
      </c>
      <c r="R8" s="124">
        <v>-52.370485429494877</v>
      </c>
      <c r="S8" s="124">
        <v>-56.012174133182384</v>
      </c>
      <c r="T8" s="124">
        <v>-59.907764496513863</v>
      </c>
      <c r="U8" s="124">
        <v>-64.075000316434313</v>
      </c>
      <c r="V8" s="124">
        <v>-68.532867979641736</v>
      </c>
      <c r="W8" s="124">
        <v>-73.301683639493888</v>
      </c>
    </row>
    <row r="9" spans="2:23" outlineLevel="1" x14ac:dyDescent="0.2">
      <c r="B9" s="42" t="s">
        <v>112</v>
      </c>
      <c r="C9" s="43"/>
      <c r="D9" s="94" t="s">
        <v>26</v>
      </c>
      <c r="E9" s="42"/>
      <c r="F9" s="42"/>
      <c r="G9" s="42"/>
      <c r="H9" s="42"/>
      <c r="I9" s="42"/>
      <c r="J9" s="42"/>
      <c r="K9" s="124">
        <v>-5.7071139999999998</v>
      </c>
      <c r="L9" s="124">
        <v>-5.837796</v>
      </c>
      <c r="M9" s="124">
        <v>-7.6609814720548242</v>
      </c>
      <c r="N9" s="124">
        <v>-9.1663267515314821</v>
      </c>
      <c r="O9" s="124">
        <v>-10.815872007773155</v>
      </c>
      <c r="P9" s="124">
        <v>-12.138340418397048</v>
      </c>
      <c r="Q9" s="124">
        <v>-13.305867909708716</v>
      </c>
      <c r="R9" s="124">
        <v>-14.240743809910326</v>
      </c>
      <c r="S9" s="124">
        <v>-15.241346411414654</v>
      </c>
      <c r="T9" s="124">
        <v>-16.312299443831844</v>
      </c>
      <c r="U9" s="124">
        <v>-17.458552092406297</v>
      </c>
      <c r="V9" s="124">
        <v>-18.685401918641656</v>
      </c>
      <c r="W9" s="124">
        <v>-19.998519395966238</v>
      </c>
    </row>
    <row r="10" spans="2:23" outlineLevel="1" x14ac:dyDescent="0.2">
      <c r="B10" s="42" t="s">
        <v>113</v>
      </c>
      <c r="C10" s="43"/>
      <c r="D10" s="94" t="s">
        <v>26</v>
      </c>
      <c r="E10" s="42"/>
      <c r="F10" s="42"/>
      <c r="G10" s="42"/>
      <c r="H10" s="42"/>
      <c r="I10" s="42"/>
      <c r="J10" s="42"/>
      <c r="K10" s="124">
        <v>-6.5276949999999996</v>
      </c>
      <c r="L10" s="124">
        <v>-5.3526790000000002</v>
      </c>
      <c r="M10" s="124">
        <v>-7.9300079474504139</v>
      </c>
      <c r="N10" s="124">
        <v>-9.4882156096737535</v>
      </c>
      <c r="O10" s="124">
        <v>-11.195687039984763</v>
      </c>
      <c r="P10" s="124">
        <v>-12.564595846872495</v>
      </c>
      <c r="Q10" s="124">
        <v>-13.773122759349816</v>
      </c>
      <c r="R10" s="124">
        <v>-14.74082818267205</v>
      </c>
      <c r="S10" s="124">
        <v>-15.776568395739114</v>
      </c>
      <c r="T10" s="124">
        <v>-16.885129497132372</v>
      </c>
      <c r="U10" s="124">
        <v>-18.071634469914066</v>
      </c>
      <c r="V10" s="124">
        <v>-19.341566907143299</v>
      </c>
      <c r="W10" s="124">
        <v>-20.700796409146911</v>
      </c>
    </row>
    <row r="11" spans="2:23" outlineLevel="1" x14ac:dyDescent="0.2">
      <c r="B11" s="42" t="s">
        <v>114</v>
      </c>
      <c r="C11" s="43"/>
      <c r="D11" s="94" t="s">
        <v>26</v>
      </c>
      <c r="E11" s="42"/>
      <c r="F11" s="42"/>
      <c r="G11" s="42"/>
      <c r="H11" s="42"/>
      <c r="I11" s="42"/>
      <c r="J11" s="42"/>
      <c r="K11" s="124">
        <v>-1.0164199999999999</v>
      </c>
      <c r="L11" s="124">
        <v>-0.87700999999999996</v>
      </c>
      <c r="M11" s="124">
        <v>-1.2621454818352826</v>
      </c>
      <c r="N11" s="124">
        <v>-1.5101508777527757</v>
      </c>
      <c r="O11" s="124">
        <v>-1.7819131969598769</v>
      </c>
      <c r="P11" s="124">
        <v>-1.9997896577537622</v>
      </c>
      <c r="Q11" s="124">
        <v>-2.1921396266778168</v>
      </c>
      <c r="R11" s="124">
        <v>-2.3461602828848949</v>
      </c>
      <c r="S11" s="124">
        <v>-2.5110094027017302</v>
      </c>
      <c r="T11" s="124">
        <v>-2.6874487448478743</v>
      </c>
      <c r="U11" s="124">
        <v>-2.8762936868069788</v>
      </c>
      <c r="V11" s="124">
        <v>-3.0784170009961245</v>
      </c>
      <c r="W11" s="124">
        <v>-3.2947528970128044</v>
      </c>
    </row>
    <row r="12" spans="2:23" s="3" customFormat="1" outlineLevel="1" x14ac:dyDescent="0.2">
      <c r="B12" s="8" t="s">
        <v>9</v>
      </c>
      <c r="C12" s="9"/>
      <c r="D12" s="37" t="s">
        <v>26</v>
      </c>
      <c r="E12" s="8"/>
      <c r="F12" s="8"/>
      <c r="G12" s="8"/>
      <c r="H12" s="8"/>
      <c r="I12" s="8"/>
      <c r="J12" s="8"/>
      <c r="K12" s="78">
        <v>-2.8671739999999994</v>
      </c>
      <c r="L12" s="78">
        <v>1.1069650000000002</v>
      </c>
      <c r="M12" s="78">
        <v>1.0241228135783405</v>
      </c>
      <c r="N12" s="78">
        <v>2.1705876837626663</v>
      </c>
      <c r="O12" s="78">
        <v>3.3369402151469334</v>
      </c>
      <c r="P12" s="78">
        <v>4.1409396694592022</v>
      </c>
      <c r="Q12" s="78">
        <v>4.5695452035297137</v>
      </c>
      <c r="R12" s="78">
        <v>4.9266136507421372</v>
      </c>
      <c r="S12" s="78">
        <v>5.310812018939095</v>
      </c>
      <c r="T12" s="78">
        <v>5.7241610500502809</v>
      </c>
      <c r="U12" s="78">
        <v>6.1688298085022657</v>
      </c>
      <c r="V12" s="78">
        <v>6.6471464477931281</v>
      </c>
      <c r="W12" s="78">
        <v>7.1616097519160373</v>
      </c>
    </row>
    <row r="13" spans="2:23" s="29" customFormat="1" outlineLevel="1" x14ac:dyDescent="0.2">
      <c r="C13" s="61"/>
      <c r="D13" s="75"/>
      <c r="K13" s="75"/>
      <c r="L13" s="142"/>
      <c r="M13" s="142"/>
      <c r="N13" s="142"/>
      <c r="O13" s="142"/>
      <c r="P13" s="142"/>
      <c r="Q13" s="142"/>
      <c r="R13" s="142"/>
      <c r="S13" s="142"/>
      <c r="T13" s="142"/>
      <c r="U13" s="142"/>
      <c r="V13" s="142"/>
      <c r="W13" s="142"/>
    </row>
    <row r="14" spans="2:23" s="29" customFormat="1" outlineLevel="1" x14ac:dyDescent="0.2">
      <c r="B14" s="96" t="s">
        <v>87</v>
      </c>
      <c r="C14" s="97"/>
      <c r="D14" s="98" t="s">
        <v>26</v>
      </c>
      <c r="E14" s="96"/>
      <c r="F14" s="96"/>
      <c r="G14" s="96"/>
      <c r="H14" s="96"/>
      <c r="I14" s="96"/>
      <c r="J14" s="96"/>
      <c r="K14" s="110">
        <v>-2.2314309999999997</v>
      </c>
      <c r="L14" s="204">
        <v>-2.653848</v>
      </c>
      <c r="M14" s="204">
        <v>-2.7069249599999998</v>
      </c>
      <c r="N14" s="204">
        <v>-2.7610634591999998</v>
      </c>
      <c r="O14" s="204">
        <v>-2.8162847283839998</v>
      </c>
      <c r="P14" s="204">
        <v>-2.8726104229516798</v>
      </c>
      <c r="Q14" s="204">
        <v>-2.9300626314107134</v>
      </c>
      <c r="R14" s="204">
        <v>-2.9886638840389277</v>
      </c>
      <c r="S14" s="204">
        <v>-3.0484371617197064</v>
      </c>
      <c r="T14" s="204">
        <v>-3.1094059049541007</v>
      </c>
      <c r="U14" s="204">
        <v>-3.1715940230531827</v>
      </c>
      <c r="V14" s="204">
        <v>-3.2350259035142463</v>
      </c>
      <c r="W14" s="204">
        <v>-3.2997264215845314</v>
      </c>
    </row>
    <row r="15" spans="2:23" s="29" customFormat="1" outlineLevel="1" x14ac:dyDescent="0.2">
      <c r="B15" s="96" t="s">
        <v>88</v>
      </c>
      <c r="C15" s="97"/>
      <c r="D15" s="98" t="s">
        <v>26</v>
      </c>
      <c r="E15" s="148"/>
      <c r="F15" s="148"/>
      <c r="G15" s="96"/>
      <c r="H15" s="96"/>
      <c r="I15" s="96"/>
      <c r="J15" s="96"/>
      <c r="K15" s="110">
        <v>-0.58591099999999996</v>
      </c>
      <c r="L15" s="110">
        <v>-0.17558399999999999</v>
      </c>
      <c r="M15" s="110">
        <v>-0.17997359999999998</v>
      </c>
      <c r="N15" s="110">
        <v>-0.18447293999999997</v>
      </c>
      <c r="O15" s="110">
        <v>-0.18908476349999995</v>
      </c>
      <c r="P15" s="110">
        <v>-0.19381188258749993</v>
      </c>
      <c r="Q15" s="110">
        <v>-0.1986571796521874</v>
      </c>
      <c r="R15" s="110">
        <v>-0.20362360914349206</v>
      </c>
      <c r="S15" s="110">
        <v>-0.20871419937207936</v>
      </c>
      <c r="T15" s="110">
        <v>-0.21393205435638132</v>
      </c>
      <c r="U15" s="110">
        <v>-0.21928035571529084</v>
      </c>
      <c r="V15" s="110">
        <v>-0.22476236460817309</v>
      </c>
      <c r="W15" s="110">
        <v>-0.23038142372337739</v>
      </c>
    </row>
    <row r="16" spans="2:23" s="29" customFormat="1" outlineLevel="1" x14ac:dyDescent="0.2">
      <c r="B16" s="96" t="s">
        <v>89</v>
      </c>
      <c r="C16" s="97"/>
      <c r="D16" s="98" t="s">
        <v>26</v>
      </c>
      <c r="E16" s="148"/>
      <c r="F16" s="148"/>
      <c r="G16" s="96"/>
      <c r="H16" s="96"/>
      <c r="I16" s="96"/>
      <c r="J16" s="96"/>
      <c r="K16" s="110">
        <v>-3.019E-3</v>
      </c>
      <c r="L16" s="110">
        <v>-9.5919999999999998E-3</v>
      </c>
      <c r="M16" s="110">
        <v>0</v>
      </c>
      <c r="N16" s="110">
        <v>0</v>
      </c>
      <c r="O16" s="110">
        <v>0</v>
      </c>
      <c r="P16" s="110">
        <v>0</v>
      </c>
      <c r="Q16" s="110">
        <v>0</v>
      </c>
      <c r="R16" s="110">
        <v>0</v>
      </c>
      <c r="S16" s="110">
        <v>0</v>
      </c>
      <c r="T16" s="110">
        <v>0</v>
      </c>
      <c r="U16" s="110">
        <v>0</v>
      </c>
      <c r="V16" s="110">
        <v>0</v>
      </c>
      <c r="W16" s="110">
        <v>0</v>
      </c>
    </row>
    <row r="17" spans="2:23" s="29" customFormat="1" outlineLevel="1" x14ac:dyDescent="0.2">
      <c r="B17" s="96" t="s">
        <v>82</v>
      </c>
      <c r="C17" s="97"/>
      <c r="D17" s="98" t="s">
        <v>26</v>
      </c>
      <c r="E17" s="148"/>
      <c r="F17" s="148"/>
      <c r="G17" s="96"/>
      <c r="H17" s="96"/>
      <c r="I17" s="96"/>
      <c r="J17" s="96"/>
      <c r="K17" s="110">
        <v>-0.41048399999999996</v>
      </c>
      <c r="L17" s="110">
        <v>-0.39332499999999998</v>
      </c>
      <c r="M17" s="110">
        <v>-0.53432306089565695</v>
      </c>
      <c r="N17" s="110">
        <v>-0.6393149213209578</v>
      </c>
      <c r="O17" s="110">
        <v>-0.754364157977649</v>
      </c>
      <c r="P17" s="110">
        <v>-0.84660108240827836</v>
      </c>
      <c r="Q17" s="110">
        <v>-0.92803149248211358</v>
      </c>
      <c r="R17" s="110">
        <v>-0.99323537717697152</v>
      </c>
      <c r="S17" s="110">
        <v>-1.0630234385012536</v>
      </c>
      <c r="T17" s="110">
        <v>-1.1377181632495115</v>
      </c>
      <c r="U17" s="110">
        <v>-1.2176647374554634</v>
      </c>
      <c r="V17" s="110">
        <v>-1.3032326450146441</v>
      </c>
      <c r="W17" s="110">
        <v>-1.3948173789497156</v>
      </c>
    </row>
    <row r="18" spans="2:23" s="20" customFormat="1" outlineLevel="1" x14ac:dyDescent="0.2">
      <c r="B18" s="18" t="s">
        <v>11</v>
      </c>
      <c r="C18" s="19"/>
      <c r="D18" s="52" t="s">
        <v>26</v>
      </c>
      <c r="E18" s="222"/>
      <c r="F18" s="222"/>
      <c r="G18" s="18"/>
      <c r="H18" s="18"/>
      <c r="I18" s="18"/>
      <c r="J18" s="18"/>
      <c r="K18" s="200">
        <v>-6.0980189999999999</v>
      </c>
      <c r="L18" s="200">
        <v>-2.1253839999999999</v>
      </c>
      <c r="M18" s="200">
        <v>-2.3970988073173163</v>
      </c>
      <c r="N18" s="200">
        <v>-1.4142636367582915</v>
      </c>
      <c r="O18" s="200">
        <v>-0.42279343471471531</v>
      </c>
      <c r="P18" s="200">
        <v>0.22791628151174415</v>
      </c>
      <c r="Q18" s="200">
        <v>0.51279389998469926</v>
      </c>
      <c r="R18" s="200">
        <v>0.74109078038274601</v>
      </c>
      <c r="S18" s="200">
        <v>0.99063721934605575</v>
      </c>
      <c r="T18" s="200">
        <v>1.2631049274902872</v>
      </c>
      <c r="U18" s="200">
        <v>1.5602906922783286</v>
      </c>
      <c r="V18" s="200">
        <v>1.8841255346560646</v>
      </c>
      <c r="W18" s="200">
        <v>2.2366845276584133</v>
      </c>
    </row>
    <row r="19" spans="2:23" s="20" customFormat="1" outlineLevel="1" x14ac:dyDescent="0.2">
      <c r="B19" s="79"/>
      <c r="C19" s="210"/>
      <c r="D19" s="136"/>
      <c r="E19" s="261"/>
      <c r="F19" s="261"/>
      <c r="G19" s="79"/>
      <c r="H19" s="79"/>
      <c r="I19" s="79"/>
      <c r="J19" s="79"/>
      <c r="K19" s="187"/>
      <c r="L19" s="187"/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</row>
    <row r="20" spans="2:23" s="20" customFormat="1" outlineLevel="1" x14ac:dyDescent="0.2">
      <c r="B20" s="262" t="s">
        <v>38</v>
      </c>
      <c r="C20" s="263">
        <v>0.26500000000000001</v>
      </c>
      <c r="D20" s="231" t="s">
        <v>36</v>
      </c>
      <c r="E20" s="261"/>
      <c r="F20" s="261"/>
      <c r="G20" s="79"/>
      <c r="H20" s="79"/>
      <c r="I20" s="79"/>
      <c r="J20" s="79"/>
      <c r="K20" s="187"/>
      <c r="L20" s="187"/>
      <c r="M20" s="187"/>
      <c r="N20" s="187"/>
      <c r="O20" s="187"/>
      <c r="P20" s="187"/>
      <c r="Q20" s="187"/>
      <c r="R20" s="187"/>
      <c r="S20" s="187"/>
      <c r="T20" s="187"/>
      <c r="U20" s="187"/>
      <c r="V20" s="187"/>
      <c r="W20" s="187"/>
    </row>
    <row r="21" spans="2:23" s="20" customFormat="1" outlineLevel="1" x14ac:dyDescent="0.2">
      <c r="B21" s="79"/>
      <c r="C21" s="210"/>
      <c r="D21" s="136"/>
      <c r="E21" s="261"/>
      <c r="F21" s="261"/>
      <c r="G21" s="79"/>
      <c r="H21" s="79"/>
      <c r="I21" s="79"/>
      <c r="J21" s="79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</row>
    <row r="22" spans="2:23" s="20" customFormat="1" outlineLevel="1" x14ac:dyDescent="0.2">
      <c r="B22" s="18" t="s">
        <v>153</v>
      </c>
      <c r="C22" s="19"/>
      <c r="D22" s="52" t="s">
        <v>26</v>
      </c>
      <c r="E22" s="222"/>
      <c r="F22" s="222"/>
      <c r="G22" s="18"/>
      <c r="H22" s="18"/>
      <c r="I22" s="18"/>
      <c r="J22" s="18"/>
      <c r="K22" s="200">
        <v>-1.6159750349999999</v>
      </c>
      <c r="L22" s="200">
        <v>-0.56322676000000005</v>
      </c>
      <c r="M22" s="200">
        <v>-0.63523118393908884</v>
      </c>
      <c r="N22" s="200">
        <v>-0.37477986374094724</v>
      </c>
      <c r="O22" s="200">
        <v>-0.11204026019939957</v>
      </c>
      <c r="P22" s="200">
        <v>6.03978146006122E-2</v>
      </c>
      <c r="Q22" s="200">
        <v>0.13589038349594532</v>
      </c>
      <c r="R22" s="200">
        <v>0.19638905680142771</v>
      </c>
      <c r="S22" s="200">
        <v>0.2625188631267048</v>
      </c>
      <c r="T22" s="200">
        <v>0.33472280578492614</v>
      </c>
      <c r="U22" s="200">
        <v>0.41347703345375708</v>
      </c>
      <c r="V22" s="200">
        <v>0.49929326668385715</v>
      </c>
      <c r="W22" s="200">
        <v>0.59272139982947958</v>
      </c>
    </row>
    <row r="23" spans="2:23" s="20" customFormat="1" outlineLevel="1" x14ac:dyDescent="0.2">
      <c r="B23" s="79"/>
      <c r="C23" s="210"/>
      <c r="D23" s="136"/>
      <c r="E23" s="261"/>
      <c r="F23" s="261"/>
      <c r="G23" s="79"/>
      <c r="H23" s="79"/>
      <c r="I23" s="79"/>
      <c r="J23" s="79"/>
      <c r="K23" s="187"/>
      <c r="L23" s="187"/>
      <c r="M23" s="187"/>
      <c r="N23" s="187"/>
      <c r="O23" s="187"/>
      <c r="P23" s="187"/>
      <c r="Q23" s="187"/>
      <c r="R23" s="187"/>
      <c r="S23" s="187"/>
      <c r="T23" s="187"/>
      <c r="U23" s="187"/>
      <c r="V23" s="187"/>
      <c r="W23" s="187"/>
    </row>
    <row r="24" spans="2:23" s="29" customFormat="1" outlineLevel="1" x14ac:dyDescent="0.2">
      <c r="B24" s="96" t="s">
        <v>82</v>
      </c>
      <c r="C24" s="97"/>
      <c r="D24" s="98" t="s">
        <v>26</v>
      </c>
      <c r="E24" s="148"/>
      <c r="F24" s="148"/>
      <c r="G24" s="96"/>
      <c r="H24" s="96"/>
      <c r="I24" s="96"/>
      <c r="J24" s="96"/>
      <c r="K24" s="110">
        <v>0.41048399999999996</v>
      </c>
      <c r="L24" s="110">
        <v>0.39332499999999998</v>
      </c>
      <c r="M24" s="110">
        <v>0.53432306089565695</v>
      </c>
      <c r="N24" s="110">
        <v>0.6393149213209578</v>
      </c>
      <c r="O24" s="110">
        <v>0.754364157977649</v>
      </c>
      <c r="P24" s="110">
        <v>0.84660108240827836</v>
      </c>
      <c r="Q24" s="110">
        <v>0.92803149248211358</v>
      </c>
      <c r="R24" s="110">
        <v>0.99323537717697152</v>
      </c>
      <c r="S24" s="110">
        <v>1.0630234385012536</v>
      </c>
      <c r="T24" s="110">
        <v>1.1377181632495115</v>
      </c>
      <c r="U24" s="110">
        <v>1.2176647374554634</v>
      </c>
      <c r="V24" s="110">
        <v>1.3032326450146441</v>
      </c>
      <c r="W24" s="110">
        <v>1.3948173789497156</v>
      </c>
    </row>
    <row r="25" spans="2:23" s="29" customFormat="1" outlineLevel="1" x14ac:dyDescent="0.2">
      <c r="B25" s="96" t="s">
        <v>87</v>
      </c>
      <c r="C25" s="97"/>
      <c r="D25" s="98" t="s">
        <v>26</v>
      </c>
      <c r="E25" s="96"/>
      <c r="F25" s="96"/>
      <c r="G25" s="96"/>
      <c r="H25" s="96"/>
      <c r="I25" s="96"/>
      <c r="J25" s="96"/>
      <c r="K25" s="110">
        <v>2.2314309999999997</v>
      </c>
      <c r="L25" s="110">
        <v>2.653848</v>
      </c>
      <c r="M25" s="110">
        <v>2.7069249599999998</v>
      </c>
      <c r="N25" s="110">
        <v>2.7610634591999998</v>
      </c>
      <c r="O25" s="110">
        <v>2.8162847283839998</v>
      </c>
      <c r="P25" s="110">
        <v>2.8726104229516798</v>
      </c>
      <c r="Q25" s="110">
        <v>2.9300626314107134</v>
      </c>
      <c r="R25" s="110">
        <v>2.9886638840389277</v>
      </c>
      <c r="S25" s="110">
        <v>3.0484371617197064</v>
      </c>
      <c r="T25" s="110">
        <v>3.1094059049541007</v>
      </c>
      <c r="U25" s="110">
        <v>3.1715940230531827</v>
      </c>
      <c r="V25" s="110">
        <v>3.2350259035142463</v>
      </c>
      <c r="W25" s="110">
        <v>3.2997264215845314</v>
      </c>
    </row>
    <row r="26" spans="2:23" s="29" customFormat="1" outlineLevel="1" x14ac:dyDescent="0.2">
      <c r="B26" s="96" t="s">
        <v>88</v>
      </c>
      <c r="C26" s="97"/>
      <c r="D26" s="98" t="s">
        <v>26</v>
      </c>
      <c r="E26" s="148"/>
      <c r="F26" s="148"/>
      <c r="G26" s="96"/>
      <c r="H26" s="96"/>
      <c r="I26" s="96"/>
      <c r="J26" s="96"/>
      <c r="K26" s="110">
        <v>0.58591099999999996</v>
      </c>
      <c r="L26" s="110">
        <v>0.17558399999999999</v>
      </c>
      <c r="M26" s="110">
        <v>0.17997359999999998</v>
      </c>
      <c r="N26" s="110">
        <v>0.18447293999999997</v>
      </c>
      <c r="O26" s="110">
        <v>0.18908476349999995</v>
      </c>
      <c r="P26" s="110">
        <v>0.19381188258749993</v>
      </c>
      <c r="Q26" s="110">
        <v>0.1986571796521874</v>
      </c>
      <c r="R26" s="110">
        <v>0.20362360914349206</v>
      </c>
      <c r="S26" s="110">
        <v>0.20871419937207936</v>
      </c>
      <c r="T26" s="110">
        <v>0.21393205435638132</v>
      </c>
      <c r="U26" s="110">
        <v>0.21928035571529084</v>
      </c>
      <c r="V26" s="110">
        <v>0.22476236460817309</v>
      </c>
      <c r="W26" s="110">
        <v>0.23038142372337739</v>
      </c>
    </row>
    <row r="27" spans="2:23" outlineLevel="1" x14ac:dyDescent="0.2">
      <c r="B27" s="42" t="s">
        <v>90</v>
      </c>
      <c r="C27" s="43"/>
      <c r="D27" s="94" t="s">
        <v>26</v>
      </c>
      <c r="E27" s="42"/>
      <c r="F27" s="42"/>
      <c r="G27" s="42"/>
      <c r="H27" s="42"/>
      <c r="I27" s="42"/>
      <c r="J27" s="42"/>
      <c r="K27" s="124">
        <v>-6.2492999999999986E-2</v>
      </c>
      <c r="L27" s="124">
        <v>-5.5059000000000011E-2</v>
      </c>
      <c r="M27" s="124">
        <v>-1.430836476727256E-2</v>
      </c>
      <c r="N27" s="124">
        <v>-3.0326011613889058E-2</v>
      </c>
      <c r="O27" s="124">
        <v>-4.6621515673570091E-2</v>
      </c>
      <c r="P27" s="124">
        <v>-5.7854462847935557E-2</v>
      </c>
      <c r="Q27" s="124">
        <v>-6.3842655124723882E-2</v>
      </c>
      <c r="R27" s="124">
        <v>-6.8831378666334694E-2</v>
      </c>
      <c r="S27" s="124">
        <v>-7.4199143471754145E-2</v>
      </c>
      <c r="T27" s="124">
        <v>-7.9974182007095898E-2</v>
      </c>
      <c r="U27" s="124">
        <v>-8.6186799002034575E-2</v>
      </c>
      <c r="V27" s="124">
        <v>-9.2869521873246222E-2</v>
      </c>
      <c r="W27" s="124">
        <v>-0.10005726197352451</v>
      </c>
    </row>
    <row r="28" spans="2:23" s="29" customFormat="1" outlineLevel="1" x14ac:dyDescent="0.2">
      <c r="B28" s="96" t="s">
        <v>121</v>
      </c>
      <c r="C28" s="97"/>
      <c r="D28" s="98" t="s">
        <v>26</v>
      </c>
      <c r="E28" s="96"/>
      <c r="F28" s="96"/>
      <c r="G28" s="96"/>
      <c r="H28" s="96"/>
      <c r="I28" s="96"/>
      <c r="J28" s="96"/>
      <c r="K28" s="110">
        <v>7.9470109999999998</v>
      </c>
      <c r="L28" s="110">
        <v>2.9683169999999999</v>
      </c>
      <c r="M28" s="110">
        <v>0.33048334485966002</v>
      </c>
      <c r="N28" s="110">
        <v>0.59638244376590688</v>
      </c>
      <c r="O28" s="110">
        <v>0.68962543489347183</v>
      </c>
      <c r="P28" s="110">
        <v>0.60552335071873653</v>
      </c>
      <c r="Q28" s="110">
        <v>0.64749830841619271</v>
      </c>
      <c r="R28" s="110">
        <v>0.51290231694631139</v>
      </c>
      <c r="S28" s="110">
        <v>0.54814843420585646</v>
      </c>
      <c r="T28" s="110">
        <v>0.58582897876283369</v>
      </c>
      <c r="U28" s="110">
        <v>0.62611286135656563</v>
      </c>
      <c r="V28" s="110">
        <v>0.66918075966753499</v>
      </c>
      <c r="W28" s="110">
        <v>0.71522594093370273</v>
      </c>
    </row>
    <row r="29" spans="2:23" s="29" customFormat="1" outlineLevel="1" x14ac:dyDescent="0.2">
      <c r="B29" s="96" t="s">
        <v>122</v>
      </c>
      <c r="C29" s="97"/>
      <c r="D29" s="98" t="s">
        <v>26</v>
      </c>
      <c r="E29" s="96"/>
      <c r="F29" s="96"/>
      <c r="G29" s="96"/>
      <c r="H29" s="96"/>
      <c r="I29" s="96"/>
      <c r="J29" s="96"/>
      <c r="K29" s="110">
        <v>-1.0680479999999999</v>
      </c>
      <c r="L29" s="110">
        <v>-0.53897099999999998</v>
      </c>
      <c r="M29" s="110">
        <v>-1.0857866107856708</v>
      </c>
      <c r="N29" s="110">
        <v>-1.5764897124809549</v>
      </c>
      <c r="O29" s="110">
        <v>-1.860190173661032</v>
      </c>
      <c r="P29" s="110">
        <v>-2.0876376453629626</v>
      </c>
      <c r="Q29" s="110">
        <v>-2.2884372817913738</v>
      </c>
      <c r="R29" s="110">
        <v>-2.4492238519262393</v>
      </c>
      <c r="S29" s="110">
        <v>-2.6213145650671059</v>
      </c>
      <c r="T29" s="110">
        <v>-2.8055046429381463</v>
      </c>
      <c r="U29" s="110">
        <v>-3.0026452814256133</v>
      </c>
      <c r="V29" s="110">
        <v>-3.2136475926290569</v>
      </c>
      <c r="W29" s="110">
        <v>-3.4394868246786099</v>
      </c>
    </row>
    <row r="30" spans="2:23" outlineLevel="1" x14ac:dyDescent="0.2"/>
    <row r="31" spans="2:23" s="3" customFormat="1" outlineLevel="1" x14ac:dyDescent="0.2">
      <c r="B31" s="8" t="s">
        <v>154</v>
      </c>
      <c r="C31" s="9"/>
      <c r="D31" s="37" t="s">
        <v>26</v>
      </c>
      <c r="E31" s="8"/>
      <c r="F31" s="8"/>
      <c r="G31" s="8"/>
      <c r="H31" s="8"/>
      <c r="I31" s="8"/>
      <c r="J31" s="8"/>
      <c r="K31" s="78">
        <v>8.4283209649999993</v>
      </c>
      <c r="L31" s="78">
        <v>5.0338172399999994</v>
      </c>
      <c r="M31" s="78">
        <v>2.0163788062632841</v>
      </c>
      <c r="N31" s="78">
        <v>2.1996381764510735</v>
      </c>
      <c r="O31" s="78">
        <v>2.4305071352211187</v>
      </c>
      <c r="P31" s="78">
        <v>2.433452445055909</v>
      </c>
      <c r="Q31" s="78">
        <v>2.4878600585410546</v>
      </c>
      <c r="R31" s="78">
        <v>2.376759013514556</v>
      </c>
      <c r="S31" s="78">
        <v>2.4353283883867407</v>
      </c>
      <c r="T31" s="78">
        <v>2.4961290821625113</v>
      </c>
      <c r="U31" s="78">
        <v>2.5592969306066116</v>
      </c>
      <c r="V31" s="78">
        <v>2.6249778249861526</v>
      </c>
      <c r="W31" s="78">
        <v>2.6933284783686733</v>
      </c>
    </row>
    <row r="32" spans="2:23" outlineLevel="1" x14ac:dyDescent="0.2"/>
    <row r="33" spans="2:23" outlineLevel="1" x14ac:dyDescent="0.2">
      <c r="B33" s="42" t="s">
        <v>32</v>
      </c>
      <c r="C33" s="43">
        <v>2024</v>
      </c>
      <c r="D33" s="94" t="s">
        <v>30</v>
      </c>
    </row>
    <row r="34" spans="2:23" outlineLevel="1" x14ac:dyDescent="0.2">
      <c r="B34" s="42" t="s">
        <v>33</v>
      </c>
      <c r="C34" s="43">
        <v>2030</v>
      </c>
      <c r="D34" s="94" t="s">
        <v>30</v>
      </c>
    </row>
    <row r="35" spans="2:23" s="49" customFormat="1" outlineLevel="1" x14ac:dyDescent="0.2">
      <c r="B35" s="49" t="s">
        <v>62</v>
      </c>
      <c r="C35" s="50"/>
      <c r="D35" s="77"/>
      <c r="E35" s="77"/>
      <c r="K35" s="159">
        <v>2022</v>
      </c>
      <c r="L35" s="159">
        <v>2023</v>
      </c>
      <c r="M35" s="159">
        <v>2024</v>
      </c>
      <c r="N35" s="159">
        <v>2025</v>
      </c>
      <c r="O35" s="159">
        <v>2026</v>
      </c>
      <c r="P35" s="159">
        <v>2027</v>
      </c>
      <c r="Q35" s="159">
        <v>2028</v>
      </c>
      <c r="R35" s="159">
        <v>2029</v>
      </c>
      <c r="S35" s="159">
        <v>2030</v>
      </c>
      <c r="T35" s="159">
        <v>2031</v>
      </c>
      <c r="U35" s="159">
        <v>2032</v>
      </c>
      <c r="V35" s="159">
        <v>2033</v>
      </c>
      <c r="W35" s="159">
        <v>2034</v>
      </c>
    </row>
    <row r="36" spans="2:23" s="3" customFormat="1" outlineLevel="1" x14ac:dyDescent="0.2">
      <c r="B36" s="8" t="s">
        <v>155</v>
      </c>
      <c r="C36" s="9"/>
      <c r="D36" s="70" t="s">
        <v>108</v>
      </c>
      <c r="E36" s="8"/>
      <c r="F36" s="8"/>
      <c r="G36" s="8"/>
      <c r="H36" s="8"/>
      <c r="I36" s="8"/>
      <c r="J36" s="8"/>
      <c r="K36" s="70">
        <v>0</v>
      </c>
      <c r="L36" s="70">
        <v>0</v>
      </c>
      <c r="M36" s="70">
        <v>1</v>
      </c>
      <c r="N36" s="70">
        <v>1</v>
      </c>
      <c r="O36" s="70">
        <v>1</v>
      </c>
      <c r="P36" s="70">
        <v>1</v>
      </c>
      <c r="Q36" s="70">
        <v>1</v>
      </c>
      <c r="R36" s="70">
        <v>1</v>
      </c>
      <c r="S36" s="70">
        <v>1</v>
      </c>
      <c r="T36" s="70">
        <v>0</v>
      </c>
      <c r="U36" s="70">
        <v>0</v>
      </c>
      <c r="V36" s="70">
        <v>0</v>
      </c>
      <c r="W36" s="70">
        <v>0</v>
      </c>
    </row>
    <row r="37" spans="2:23" outlineLevel="1" x14ac:dyDescent="0.2"/>
    <row r="38" spans="2:23" outlineLevel="1" x14ac:dyDescent="0.2">
      <c r="B38" s="42" t="s">
        <v>33</v>
      </c>
      <c r="C38" s="43">
        <v>2030</v>
      </c>
      <c r="D38" s="94" t="s">
        <v>30</v>
      </c>
    </row>
    <row r="39" spans="2:23" s="3" customFormat="1" outlineLevel="1" x14ac:dyDescent="0.2">
      <c r="B39" s="8" t="s">
        <v>156</v>
      </c>
      <c r="C39" s="9"/>
      <c r="D39" s="70" t="s">
        <v>108</v>
      </c>
      <c r="E39" s="8"/>
      <c r="F39" s="8"/>
      <c r="G39" s="8"/>
      <c r="H39" s="8"/>
      <c r="I39" s="8"/>
      <c r="J39" s="8"/>
      <c r="K39" s="70">
        <v>0</v>
      </c>
      <c r="L39" s="70">
        <v>0</v>
      </c>
      <c r="M39" s="70">
        <v>0</v>
      </c>
      <c r="N39" s="70">
        <v>0</v>
      </c>
      <c r="O39" s="70">
        <v>0</v>
      </c>
      <c r="P39" s="70">
        <v>0</v>
      </c>
      <c r="Q39" s="70">
        <v>0</v>
      </c>
      <c r="R39" s="70">
        <v>0</v>
      </c>
      <c r="S39" s="70">
        <v>1</v>
      </c>
      <c r="T39" s="70">
        <v>0</v>
      </c>
      <c r="U39" s="70">
        <v>0</v>
      </c>
      <c r="V39" s="70">
        <v>0</v>
      </c>
      <c r="W39" s="70">
        <v>0</v>
      </c>
    </row>
    <row r="40" spans="2:23" outlineLevel="1" x14ac:dyDescent="0.2"/>
    <row r="41" spans="2:23" outlineLevel="1" x14ac:dyDescent="0.2">
      <c r="B41" s="49" t="s">
        <v>39</v>
      </c>
      <c r="C41" s="175">
        <v>7.4375136675386588E-2</v>
      </c>
      <c r="D41" s="51" t="s">
        <v>36</v>
      </c>
    </row>
    <row r="42" spans="2:23" s="29" customFormat="1" outlineLevel="1" x14ac:dyDescent="0.2">
      <c r="B42" s="96" t="s">
        <v>40</v>
      </c>
      <c r="C42" s="163">
        <v>0.02</v>
      </c>
      <c r="D42" s="98" t="s">
        <v>36</v>
      </c>
      <c r="E42" s="96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</row>
    <row r="43" spans="2:23" outlineLevel="1" x14ac:dyDescent="0.2">
      <c r="B43" s="15" t="s">
        <v>156</v>
      </c>
      <c r="C43" s="16"/>
      <c r="D43" s="51" t="s">
        <v>108</v>
      </c>
      <c r="E43" s="15"/>
      <c r="F43" s="15"/>
      <c r="G43" s="15"/>
      <c r="H43" s="15"/>
      <c r="I43" s="15"/>
      <c r="J43" s="15"/>
      <c r="K43" s="74">
        <v>0</v>
      </c>
      <c r="L43" s="74">
        <v>0</v>
      </c>
      <c r="M43" s="74">
        <v>0</v>
      </c>
      <c r="N43" s="74">
        <v>0</v>
      </c>
      <c r="O43" s="74">
        <v>0</v>
      </c>
      <c r="P43" s="74">
        <v>0</v>
      </c>
      <c r="Q43" s="74">
        <v>0</v>
      </c>
      <c r="R43" s="74">
        <v>0</v>
      </c>
      <c r="S43" s="74">
        <v>1</v>
      </c>
      <c r="T43" s="74">
        <v>0</v>
      </c>
      <c r="U43" s="74">
        <v>0</v>
      </c>
      <c r="V43" s="74">
        <v>0</v>
      </c>
      <c r="W43" s="74">
        <v>0</v>
      </c>
    </row>
    <row r="44" spans="2:23" outlineLevel="1" x14ac:dyDescent="0.2">
      <c r="B44" s="15" t="s">
        <v>154</v>
      </c>
      <c r="C44" s="16"/>
      <c r="D44" s="51" t="s">
        <v>26</v>
      </c>
      <c r="E44" s="15"/>
      <c r="F44" s="15"/>
      <c r="G44" s="15"/>
      <c r="H44" s="15"/>
      <c r="I44" s="15"/>
      <c r="J44" s="15"/>
      <c r="K44" s="122">
        <v>8.4283209649999993</v>
      </c>
      <c r="L44" s="122">
        <v>5.0338172399999994</v>
      </c>
      <c r="M44" s="122">
        <v>2.0163788062632841</v>
      </c>
      <c r="N44" s="122">
        <v>2.1996381764510735</v>
      </c>
      <c r="O44" s="122">
        <v>2.4305071352211187</v>
      </c>
      <c r="P44" s="122">
        <v>2.433452445055909</v>
      </c>
      <c r="Q44" s="122">
        <v>2.4878600585410546</v>
      </c>
      <c r="R44" s="122">
        <v>2.376759013514556</v>
      </c>
      <c r="S44" s="122">
        <v>2.4353283883867407</v>
      </c>
      <c r="T44" s="122">
        <v>2.4961290821625113</v>
      </c>
      <c r="U44" s="122">
        <v>2.5592969306066116</v>
      </c>
      <c r="V44" s="122">
        <v>2.6249778249861526</v>
      </c>
      <c r="W44" s="122">
        <v>2.6933284783686733</v>
      </c>
    </row>
    <row r="45" spans="2:23" s="3" customFormat="1" outlineLevel="1" x14ac:dyDescent="0.2">
      <c r="B45" s="8" t="s">
        <v>157</v>
      </c>
      <c r="C45" s="9"/>
      <c r="D45" s="37" t="s">
        <v>26</v>
      </c>
      <c r="E45" s="8"/>
      <c r="F45" s="8"/>
      <c r="G45" s="8"/>
      <c r="H45" s="8"/>
      <c r="I45" s="8"/>
      <c r="J45" s="8"/>
      <c r="K45" s="78">
        <v>0</v>
      </c>
      <c r="L45" s="78">
        <v>0</v>
      </c>
      <c r="M45" s="78">
        <v>0</v>
      </c>
      <c r="N45" s="78">
        <v>0</v>
      </c>
      <c r="O45" s="78">
        <v>0</v>
      </c>
      <c r="P45" s="78">
        <v>0</v>
      </c>
      <c r="Q45" s="78">
        <v>0</v>
      </c>
      <c r="R45" s="78">
        <v>0</v>
      </c>
      <c r="S45" s="78">
        <v>45.683286664342255</v>
      </c>
      <c r="T45" s="78">
        <v>0</v>
      </c>
      <c r="U45" s="78">
        <v>0</v>
      </c>
      <c r="V45" s="78">
        <v>0</v>
      </c>
      <c r="W45" s="78">
        <v>0</v>
      </c>
    </row>
    <row r="47" spans="2:23" x14ac:dyDescent="0.2">
      <c r="B47" s="12" t="s">
        <v>39</v>
      </c>
      <c r="C47" s="41"/>
      <c r="D47" s="176"/>
      <c r="E47" s="12"/>
      <c r="F47" s="12"/>
      <c r="G47" s="12"/>
      <c r="H47" s="12"/>
      <c r="I47" s="12"/>
      <c r="J47" s="12"/>
      <c r="K47" s="176"/>
      <c r="L47" s="176"/>
      <c r="M47" s="176"/>
      <c r="N47" s="176"/>
      <c r="O47" s="176"/>
      <c r="P47" s="176"/>
      <c r="Q47" s="176"/>
      <c r="R47" s="176"/>
      <c r="S47" s="176"/>
      <c r="T47" s="176"/>
      <c r="U47" s="176"/>
      <c r="V47" s="176"/>
      <c r="W47" s="176"/>
    </row>
    <row r="48" spans="2:23" outlineLevel="1" x14ac:dyDescent="0.2"/>
    <row r="49" spans="2:23" outlineLevel="1" x14ac:dyDescent="0.2">
      <c r="B49" s="42" t="s">
        <v>42</v>
      </c>
      <c r="C49" s="154">
        <v>3.5000000000000003E-2</v>
      </c>
      <c r="D49" s="94" t="s">
        <v>36</v>
      </c>
    </row>
    <row r="50" spans="2:23" outlineLevel="1" x14ac:dyDescent="0.2">
      <c r="B50" s="42" t="s">
        <v>44</v>
      </c>
      <c r="C50" s="162">
        <v>1.3</v>
      </c>
      <c r="D50" s="94" t="s">
        <v>36</v>
      </c>
    </row>
    <row r="51" spans="2:23" outlineLevel="1" x14ac:dyDescent="0.2">
      <c r="B51" s="42" t="s">
        <v>46</v>
      </c>
      <c r="C51" s="154">
        <v>0.06</v>
      </c>
      <c r="D51" s="94" t="s">
        <v>36</v>
      </c>
    </row>
    <row r="52" spans="2:23" outlineLevel="1" x14ac:dyDescent="0.2">
      <c r="B52" s="8" t="s">
        <v>158</v>
      </c>
      <c r="C52" s="173">
        <v>0.113</v>
      </c>
      <c r="D52" s="37" t="s">
        <v>36</v>
      </c>
    </row>
    <row r="53" spans="2:23" outlineLevel="1" x14ac:dyDescent="0.2"/>
    <row r="54" spans="2:23" outlineLevel="1" x14ac:dyDescent="0.2">
      <c r="B54" s="66"/>
      <c r="C54" s="164" t="s">
        <v>159</v>
      </c>
      <c r="D54" s="165" t="s">
        <v>160</v>
      </c>
    </row>
    <row r="55" spans="2:23" outlineLevel="1" x14ac:dyDescent="0.2">
      <c r="B55" t="s">
        <v>78</v>
      </c>
      <c r="C55" s="174">
        <v>8.9999999999999983E-2</v>
      </c>
      <c r="D55" s="131">
        <v>19.105767999999998</v>
      </c>
    </row>
    <row r="56" spans="2:23" outlineLevel="1" x14ac:dyDescent="0.2">
      <c r="B56" t="s">
        <v>80</v>
      </c>
      <c r="C56" s="174">
        <v>9.9999999999999992E-2</v>
      </c>
      <c r="D56" s="131">
        <v>2.4589719999999997</v>
      </c>
    </row>
    <row r="57" spans="2:23" s="3" customFormat="1" outlineLevel="1" x14ac:dyDescent="0.2">
      <c r="B57" s="8" t="s">
        <v>161</v>
      </c>
      <c r="C57" s="173">
        <v>9.1140274355266962E-2</v>
      </c>
      <c r="D57" s="37" t="s">
        <v>36</v>
      </c>
      <c r="E57"/>
      <c r="F57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</row>
    <row r="58" spans="2:23" outlineLevel="1" x14ac:dyDescent="0.2"/>
    <row r="59" spans="2:23" outlineLevel="1" x14ac:dyDescent="0.2">
      <c r="B59" s="15" t="s">
        <v>158</v>
      </c>
      <c r="C59" s="166">
        <v>0.113</v>
      </c>
      <c r="D59" s="36" t="s">
        <v>36</v>
      </c>
    </row>
    <row r="60" spans="2:23" outlineLevel="1" x14ac:dyDescent="0.2">
      <c r="B60" s="15" t="s">
        <v>161</v>
      </c>
      <c r="C60" s="166">
        <v>9.1140274355266962E-2</v>
      </c>
      <c r="D60" s="36" t="s">
        <v>36</v>
      </c>
    </row>
    <row r="61" spans="2:23" outlineLevel="1" x14ac:dyDescent="0.2"/>
    <row r="62" spans="2:23" outlineLevel="1" x14ac:dyDescent="0.2">
      <c r="B62" s="15" t="s">
        <v>49</v>
      </c>
      <c r="C62" s="16">
        <v>195000000</v>
      </c>
      <c r="D62" s="36" t="s">
        <v>50</v>
      </c>
      <c r="E62" s="170">
        <v>0</v>
      </c>
    </row>
    <row r="63" spans="2:23" outlineLevel="1" x14ac:dyDescent="0.2">
      <c r="B63" s="15" t="s">
        <v>48</v>
      </c>
      <c r="C63" s="168">
        <v>2.1000000000000001E-2</v>
      </c>
      <c r="D63" s="36" t="s">
        <v>30</v>
      </c>
      <c r="E63" s="169">
        <v>0</v>
      </c>
    </row>
    <row r="64" spans="2:23" s="3" customFormat="1" outlineLevel="1" x14ac:dyDescent="0.2">
      <c r="B64" s="8" t="s">
        <v>162</v>
      </c>
      <c r="C64" s="171">
        <v>4.0950000000000006</v>
      </c>
      <c r="D64" s="37" t="s">
        <v>26</v>
      </c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</row>
    <row r="65" spans="2:23" outlineLevel="1" x14ac:dyDescent="0.2"/>
    <row r="66" spans="2:23" outlineLevel="1" x14ac:dyDescent="0.2">
      <c r="B66" s="15" t="s">
        <v>101</v>
      </c>
      <c r="C66" s="172">
        <v>2.3059100000000003</v>
      </c>
      <c r="D66" s="36" t="s">
        <v>26</v>
      </c>
    </row>
    <row r="67" spans="2:23" outlineLevel="1" x14ac:dyDescent="0.2">
      <c r="B67" s="15" t="s">
        <v>102</v>
      </c>
      <c r="C67" s="172">
        <v>19.105767999999998</v>
      </c>
      <c r="D67" s="36" t="s">
        <v>26</v>
      </c>
    </row>
    <row r="68" spans="2:23" outlineLevel="1" x14ac:dyDescent="0.2">
      <c r="B68" s="15" t="s">
        <v>103</v>
      </c>
      <c r="C68" s="172">
        <v>0</v>
      </c>
      <c r="D68" s="36" t="s">
        <v>26</v>
      </c>
    </row>
    <row r="69" spans="2:23" s="3" customFormat="1" outlineLevel="1" x14ac:dyDescent="0.2">
      <c r="B69" s="8" t="s">
        <v>163</v>
      </c>
      <c r="C69" s="171">
        <v>21.411677999999998</v>
      </c>
      <c r="D69" s="37" t="s">
        <v>26</v>
      </c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</row>
    <row r="70" spans="2:23" outlineLevel="1" x14ac:dyDescent="0.2"/>
    <row r="71" spans="2:23" outlineLevel="1" x14ac:dyDescent="0.2">
      <c r="B71" s="15" t="s">
        <v>158</v>
      </c>
      <c r="C71" s="166">
        <v>0.113</v>
      </c>
      <c r="D71" s="36" t="s">
        <v>36</v>
      </c>
    </row>
    <row r="72" spans="2:23" outlineLevel="1" x14ac:dyDescent="0.2">
      <c r="B72" s="15" t="s">
        <v>161</v>
      </c>
      <c r="C72" s="166">
        <v>9.1140274355266962E-2</v>
      </c>
      <c r="D72" s="36" t="s">
        <v>36</v>
      </c>
    </row>
    <row r="73" spans="2:23" outlineLevel="1" x14ac:dyDescent="0.2">
      <c r="B73" t="s">
        <v>164</v>
      </c>
      <c r="C73" s="174">
        <v>0.16054619107984194</v>
      </c>
      <c r="D73" s="36" t="s">
        <v>36</v>
      </c>
    </row>
    <row r="74" spans="2:23" outlineLevel="1" x14ac:dyDescent="0.2">
      <c r="B74" t="s">
        <v>165</v>
      </c>
      <c r="C74" s="174">
        <v>0.83945380892015808</v>
      </c>
      <c r="D74" s="36" t="s">
        <v>36</v>
      </c>
    </row>
    <row r="75" spans="2:23" outlineLevel="1" x14ac:dyDescent="0.2">
      <c r="B75" s="42" t="s">
        <v>38</v>
      </c>
      <c r="C75" s="154">
        <v>0.26500000000000001</v>
      </c>
      <c r="D75" s="94" t="s">
        <v>36</v>
      </c>
    </row>
    <row r="76" spans="2:23" s="3" customFormat="1" outlineLevel="1" x14ac:dyDescent="0.2">
      <c r="B76" s="8" t="s">
        <v>39</v>
      </c>
      <c r="C76" s="173">
        <v>7.4375136675386588E-2</v>
      </c>
      <c r="D76" s="37" t="s">
        <v>36</v>
      </c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</row>
    <row r="78" spans="2:23" x14ac:dyDescent="0.2">
      <c r="B78" s="12" t="s">
        <v>166</v>
      </c>
      <c r="C78" s="41"/>
      <c r="D78" s="176"/>
      <c r="E78" s="12"/>
      <c r="F78" s="12"/>
      <c r="G78" s="12"/>
      <c r="H78" s="12"/>
      <c r="I78" s="12"/>
      <c r="J78" s="12"/>
      <c r="K78" s="176"/>
      <c r="L78" s="176"/>
      <c r="M78" s="176"/>
      <c r="N78" s="176"/>
      <c r="O78" s="176"/>
      <c r="P78" s="176"/>
      <c r="Q78" s="176"/>
      <c r="R78" s="176"/>
      <c r="S78" s="176"/>
      <c r="T78" s="176"/>
      <c r="U78" s="176"/>
      <c r="V78" s="176"/>
      <c r="W78" s="176"/>
    </row>
    <row r="79" spans="2:23" outlineLevel="1" x14ac:dyDescent="0.2"/>
    <row r="80" spans="2:23" outlineLevel="1" x14ac:dyDescent="0.2">
      <c r="B80" s="15" t="s">
        <v>155</v>
      </c>
      <c r="C80" s="16"/>
      <c r="D80" s="36" t="s">
        <v>108</v>
      </c>
      <c r="E80" s="15"/>
      <c r="F80" s="15"/>
      <c r="G80" s="15"/>
      <c r="H80" s="15"/>
      <c r="I80" s="15"/>
      <c r="J80" s="15"/>
      <c r="K80" s="74">
        <v>0</v>
      </c>
      <c r="L80" s="74">
        <v>0</v>
      </c>
      <c r="M80" s="74">
        <v>1</v>
      </c>
      <c r="N80" s="74">
        <v>1</v>
      </c>
      <c r="O80" s="74">
        <v>1</v>
      </c>
      <c r="P80" s="74">
        <v>1</v>
      </c>
      <c r="Q80" s="74">
        <v>1</v>
      </c>
      <c r="R80" s="74">
        <v>1</v>
      </c>
      <c r="S80" s="74">
        <v>1</v>
      </c>
      <c r="T80" s="74">
        <v>0</v>
      </c>
      <c r="U80" s="74">
        <v>0</v>
      </c>
      <c r="V80" s="74">
        <v>0</v>
      </c>
      <c r="W80" s="74">
        <v>0</v>
      </c>
    </row>
    <row r="81" spans="2:23" outlineLevel="1" x14ac:dyDescent="0.2">
      <c r="B81" s="15" t="s">
        <v>154</v>
      </c>
      <c r="C81" s="16"/>
      <c r="D81" s="36" t="s">
        <v>26</v>
      </c>
      <c r="E81" s="15"/>
      <c r="F81" s="15"/>
      <c r="G81" s="15"/>
      <c r="H81" s="15"/>
      <c r="I81" s="15"/>
      <c r="J81" s="15"/>
      <c r="K81" s="122">
        <v>8.4283209649999993</v>
      </c>
      <c r="L81" s="122">
        <v>5.0338172399999994</v>
      </c>
      <c r="M81" s="122">
        <v>2.0163788062632841</v>
      </c>
      <c r="N81" s="122">
        <v>2.1996381764510735</v>
      </c>
      <c r="O81" s="122">
        <v>2.4305071352211187</v>
      </c>
      <c r="P81" s="122">
        <v>2.433452445055909</v>
      </c>
      <c r="Q81" s="122">
        <v>2.4878600585410546</v>
      </c>
      <c r="R81" s="122">
        <v>2.376759013514556</v>
      </c>
      <c r="S81" s="122">
        <v>2.4353283883867407</v>
      </c>
      <c r="T81" s="122">
        <v>2.4961290821625113</v>
      </c>
      <c r="U81" s="122">
        <v>2.5592969306066116</v>
      </c>
      <c r="V81" s="122">
        <v>2.6249778249861526</v>
      </c>
      <c r="W81" s="122">
        <v>2.6933284783686733</v>
      </c>
    </row>
    <row r="82" spans="2:23" s="3" customFormat="1" outlineLevel="1" x14ac:dyDescent="0.2">
      <c r="B82" s="8" t="s">
        <v>167</v>
      </c>
      <c r="C82" s="9"/>
      <c r="D82" s="37" t="s">
        <v>26</v>
      </c>
      <c r="E82" s="8"/>
      <c r="F82" s="8"/>
      <c r="G82" s="8"/>
      <c r="H82" s="8"/>
      <c r="I82" s="8"/>
      <c r="J82" s="8"/>
      <c r="K82" s="78">
        <v>0</v>
      </c>
      <c r="L82" s="78">
        <v>0</v>
      </c>
      <c r="M82" s="78">
        <v>2.0163788062632841</v>
      </c>
      <c r="N82" s="78">
        <v>2.1996381764510735</v>
      </c>
      <c r="O82" s="78">
        <v>2.4305071352211187</v>
      </c>
      <c r="P82" s="78">
        <v>2.433452445055909</v>
      </c>
      <c r="Q82" s="78">
        <v>2.4878600585410546</v>
      </c>
      <c r="R82" s="78">
        <v>2.376759013514556</v>
      </c>
      <c r="S82" s="78">
        <v>2.4353283883867407</v>
      </c>
      <c r="T82" s="78">
        <v>0</v>
      </c>
      <c r="U82" s="78">
        <v>0</v>
      </c>
      <c r="V82" s="78">
        <v>0</v>
      </c>
      <c r="W82" s="78">
        <v>0</v>
      </c>
    </row>
    <row r="83" spans="2:23" outlineLevel="1" x14ac:dyDescent="0.2"/>
    <row r="84" spans="2:23" outlineLevel="1" x14ac:dyDescent="0.2">
      <c r="B84" s="15" t="s">
        <v>157</v>
      </c>
      <c r="C84" s="16"/>
      <c r="D84" s="36" t="s">
        <v>26</v>
      </c>
      <c r="E84" s="15"/>
      <c r="F84" s="15"/>
      <c r="G84" s="15"/>
      <c r="H84" s="15"/>
      <c r="I84" s="15"/>
      <c r="J84" s="15"/>
      <c r="K84" s="122">
        <v>0</v>
      </c>
      <c r="L84" s="122">
        <v>0</v>
      </c>
      <c r="M84" s="122">
        <v>0</v>
      </c>
      <c r="N84" s="122">
        <v>0</v>
      </c>
      <c r="O84" s="122">
        <v>0</v>
      </c>
      <c r="P84" s="122">
        <v>0</v>
      </c>
      <c r="Q84" s="122">
        <v>0</v>
      </c>
      <c r="R84" s="122">
        <v>0</v>
      </c>
      <c r="S84" s="122">
        <v>45.683286664342255</v>
      </c>
      <c r="T84" s="122">
        <v>0</v>
      </c>
      <c r="U84" s="122">
        <v>0</v>
      </c>
      <c r="V84" s="122">
        <v>0</v>
      </c>
      <c r="W84" s="122">
        <v>0</v>
      </c>
    </row>
    <row r="85" spans="2:23" outlineLevel="1" x14ac:dyDescent="0.2">
      <c r="B85" s="15" t="s">
        <v>167</v>
      </c>
      <c r="C85" s="16"/>
      <c r="D85" s="36" t="s">
        <v>26</v>
      </c>
      <c r="E85" s="15"/>
      <c r="F85" s="15"/>
      <c r="G85" s="15"/>
      <c r="H85" s="15"/>
      <c r="I85" s="15"/>
      <c r="J85" s="15"/>
      <c r="K85" s="122">
        <v>0</v>
      </c>
      <c r="L85" s="122">
        <v>0</v>
      </c>
      <c r="M85" s="122">
        <v>2.0163788062632841</v>
      </c>
      <c r="N85" s="122">
        <v>2.1996381764510735</v>
      </c>
      <c r="O85" s="122">
        <v>2.4305071352211187</v>
      </c>
      <c r="P85" s="122">
        <v>2.433452445055909</v>
      </c>
      <c r="Q85" s="122">
        <v>2.4878600585410546</v>
      </c>
      <c r="R85" s="122">
        <v>2.376759013514556</v>
      </c>
      <c r="S85" s="122">
        <v>2.4353283883867407</v>
      </c>
      <c r="T85" s="122">
        <v>0</v>
      </c>
      <c r="U85" s="122">
        <v>0</v>
      </c>
      <c r="V85" s="122">
        <v>0</v>
      </c>
      <c r="W85" s="122">
        <v>0</v>
      </c>
    </row>
    <row r="86" spans="2:23" s="3" customFormat="1" outlineLevel="1" x14ac:dyDescent="0.2">
      <c r="B86" s="8" t="s">
        <v>168</v>
      </c>
      <c r="C86" s="9"/>
      <c r="D86" s="37" t="s">
        <v>26</v>
      </c>
      <c r="E86" s="8"/>
      <c r="F86" s="8"/>
      <c r="G86" s="8"/>
      <c r="H86" s="8"/>
      <c r="I86" s="8"/>
      <c r="J86" s="8"/>
      <c r="K86" s="78">
        <v>0</v>
      </c>
      <c r="L86" s="78">
        <v>0</v>
      </c>
      <c r="M86" s="78">
        <v>2.0163788062632841</v>
      </c>
      <c r="N86" s="78">
        <v>2.1996381764510735</v>
      </c>
      <c r="O86" s="78">
        <v>2.4305071352211187</v>
      </c>
      <c r="P86" s="78">
        <v>2.433452445055909</v>
      </c>
      <c r="Q86" s="78">
        <v>2.4878600585410546</v>
      </c>
      <c r="R86" s="78">
        <v>2.376759013514556</v>
      </c>
      <c r="S86" s="78">
        <v>48.118615052728998</v>
      </c>
      <c r="T86" s="78">
        <v>0</v>
      </c>
      <c r="U86" s="78">
        <v>0</v>
      </c>
      <c r="V86" s="78">
        <v>0</v>
      </c>
      <c r="W86" s="78">
        <v>0</v>
      </c>
    </row>
    <row r="87" spans="2:23" outlineLevel="1" x14ac:dyDescent="0.2"/>
    <row r="88" spans="2:23" outlineLevel="1" x14ac:dyDescent="0.2">
      <c r="B88" s="49" t="s">
        <v>39</v>
      </c>
      <c r="C88" s="175">
        <v>7.4375136675386588E-2</v>
      </c>
      <c r="D88" s="51" t="s">
        <v>36</v>
      </c>
    </row>
    <row r="89" spans="2:23" outlineLevel="1" x14ac:dyDescent="0.2">
      <c r="B89" s="15" t="s">
        <v>155</v>
      </c>
      <c r="C89" s="16"/>
      <c r="D89" s="36" t="s">
        <v>108</v>
      </c>
      <c r="E89" s="15"/>
      <c r="F89" s="15"/>
      <c r="G89" s="15"/>
      <c r="H89" s="15"/>
      <c r="I89" s="15"/>
      <c r="J89" s="15"/>
      <c r="K89" s="74">
        <v>0</v>
      </c>
      <c r="L89" s="74">
        <v>0</v>
      </c>
      <c r="M89" s="74">
        <v>1</v>
      </c>
      <c r="N89" s="74">
        <v>1</v>
      </c>
      <c r="O89" s="74">
        <v>1</v>
      </c>
      <c r="P89" s="74">
        <v>1</v>
      </c>
      <c r="Q89" s="74">
        <v>1</v>
      </c>
      <c r="R89" s="74">
        <v>1</v>
      </c>
      <c r="S89" s="74">
        <v>1</v>
      </c>
      <c r="T89" s="74">
        <v>0</v>
      </c>
      <c r="U89" s="74">
        <v>0</v>
      </c>
      <c r="V89" s="74">
        <v>0</v>
      </c>
      <c r="W89" s="74">
        <v>0</v>
      </c>
    </row>
    <row r="90" spans="2:23" outlineLevel="1" x14ac:dyDescent="0.2">
      <c r="B90" s="8" t="s">
        <v>169</v>
      </c>
      <c r="C90" s="9"/>
      <c r="D90" s="37" t="s">
        <v>108</v>
      </c>
      <c r="E90" s="8"/>
      <c r="F90" s="8"/>
      <c r="G90" s="8"/>
      <c r="H90" s="8"/>
      <c r="I90" s="8"/>
      <c r="J90" s="8"/>
      <c r="K90" s="177">
        <v>0</v>
      </c>
      <c r="L90" s="177">
        <v>0</v>
      </c>
      <c r="M90" s="177">
        <v>1</v>
      </c>
      <c r="N90" s="177">
        <v>0.9307735872355184</v>
      </c>
      <c r="O90" s="177">
        <v>0.86633947069527517</v>
      </c>
      <c r="P90" s="177">
        <v>0.8063658969027615</v>
      </c>
      <c r="Q90" s="177">
        <v>0.7505440784845695</v>
      </c>
      <c r="R90" s="177">
        <v>0.69858660430945918</v>
      </c>
      <c r="S90" s="177">
        <v>0.65022595968779495</v>
      </c>
      <c r="T90" s="177">
        <v>0</v>
      </c>
      <c r="U90" s="177">
        <v>0</v>
      </c>
      <c r="V90" s="177">
        <v>0</v>
      </c>
      <c r="W90" s="177">
        <v>0</v>
      </c>
    </row>
    <row r="91" spans="2:23" outlineLevel="1" x14ac:dyDescent="0.2"/>
    <row r="92" spans="2:23" outlineLevel="1" x14ac:dyDescent="0.2">
      <c r="B92" s="15" t="s">
        <v>168</v>
      </c>
      <c r="C92" s="16"/>
      <c r="D92" s="36" t="s">
        <v>26</v>
      </c>
      <c r="E92" s="15"/>
      <c r="F92" s="15"/>
      <c r="G92" s="15"/>
      <c r="H92" s="15"/>
      <c r="I92" s="15"/>
      <c r="J92" s="15"/>
      <c r="K92" s="122">
        <v>0</v>
      </c>
      <c r="L92" s="122">
        <v>0</v>
      </c>
      <c r="M92" s="122">
        <v>2.0163788062632841</v>
      </c>
      <c r="N92" s="122">
        <v>2.1996381764510735</v>
      </c>
      <c r="O92" s="122">
        <v>2.4305071352211187</v>
      </c>
      <c r="P92" s="122">
        <v>2.433452445055909</v>
      </c>
      <c r="Q92" s="122">
        <v>2.4878600585410546</v>
      </c>
      <c r="R92" s="122">
        <v>2.376759013514556</v>
      </c>
      <c r="S92" s="122">
        <v>48.118615052728998</v>
      </c>
      <c r="T92" s="122">
        <v>0</v>
      </c>
      <c r="U92" s="122">
        <v>0</v>
      </c>
      <c r="V92" s="122">
        <v>0</v>
      </c>
      <c r="W92" s="122">
        <v>0</v>
      </c>
    </row>
    <row r="93" spans="2:23" outlineLevel="1" x14ac:dyDescent="0.2">
      <c r="B93" s="15" t="s">
        <v>169</v>
      </c>
      <c r="C93" s="16"/>
      <c r="D93" s="36" t="s">
        <v>108</v>
      </c>
      <c r="E93" s="15"/>
      <c r="F93" s="15"/>
      <c r="G93" s="15"/>
      <c r="H93" s="15"/>
      <c r="I93" s="15"/>
      <c r="J93" s="15"/>
      <c r="K93" s="178">
        <v>0</v>
      </c>
      <c r="L93" s="178">
        <v>0</v>
      </c>
      <c r="M93" s="178">
        <v>1</v>
      </c>
      <c r="N93" s="178">
        <v>0.9307735872355184</v>
      </c>
      <c r="O93" s="178">
        <v>0.86633947069527517</v>
      </c>
      <c r="P93" s="178">
        <v>0.8063658969027615</v>
      </c>
      <c r="Q93" s="178">
        <v>0.7505440784845695</v>
      </c>
      <c r="R93" s="178">
        <v>0.69858660430945918</v>
      </c>
      <c r="S93" s="178">
        <v>0.65022595968779495</v>
      </c>
      <c r="T93" s="178">
        <v>0</v>
      </c>
      <c r="U93" s="178">
        <v>0</v>
      </c>
      <c r="V93" s="178">
        <v>0</v>
      </c>
      <c r="W93" s="178">
        <v>0</v>
      </c>
    </row>
    <row r="94" spans="2:23" s="237" customFormat="1" outlineLevel="1" x14ac:dyDescent="0.2">
      <c r="B94" s="265" t="s">
        <v>117</v>
      </c>
      <c r="C94" s="266"/>
      <c r="D94" s="267" t="s">
        <v>26</v>
      </c>
      <c r="E94" s="265"/>
      <c r="F94" s="265"/>
      <c r="G94" s="265"/>
      <c r="H94" s="265"/>
      <c r="I94" s="265"/>
      <c r="J94" s="265"/>
      <c r="K94" s="268">
        <v>0</v>
      </c>
      <c r="L94" s="268">
        <v>0</v>
      </c>
      <c r="M94" s="268">
        <v>0</v>
      </c>
      <c r="N94" s="268">
        <v>0</v>
      </c>
      <c r="O94" s="268">
        <v>0</v>
      </c>
      <c r="P94" s="268">
        <v>0</v>
      </c>
      <c r="Q94" s="268">
        <v>0</v>
      </c>
      <c r="R94" s="268">
        <v>0</v>
      </c>
      <c r="S94" s="268">
        <v>20.797305113735256</v>
      </c>
      <c r="T94" s="268">
        <v>0</v>
      </c>
      <c r="U94" s="268">
        <v>0</v>
      </c>
      <c r="V94" s="268">
        <v>0</v>
      </c>
      <c r="W94" s="268">
        <v>0</v>
      </c>
    </row>
    <row r="95" spans="2:23" s="3" customFormat="1" outlineLevel="1" x14ac:dyDescent="0.2">
      <c r="B95" s="8" t="s">
        <v>170</v>
      </c>
      <c r="C95" s="9"/>
      <c r="D95" s="37" t="s">
        <v>26</v>
      </c>
      <c r="E95" s="8"/>
      <c r="F95" s="8"/>
      <c r="G95" s="8"/>
      <c r="H95" s="8"/>
      <c r="I95" s="8"/>
      <c r="J95" s="121">
        <v>63.74453965964797</v>
      </c>
      <c r="K95" s="78">
        <v>0</v>
      </c>
      <c r="L95" s="78">
        <v>0</v>
      </c>
      <c r="M95" s="78">
        <v>2.0163788062632841</v>
      </c>
      <c r="N95" s="78">
        <v>2.0473651161155599</v>
      </c>
      <c r="O95" s="78">
        <v>2.1056442650485536</v>
      </c>
      <c r="P95" s="78">
        <v>1.962253063427726</v>
      </c>
      <c r="Q95" s="78">
        <v>1.8672486350362629</v>
      </c>
      <c r="R95" s="78">
        <v>1.6603720085130336</v>
      </c>
      <c r="S95" s="78">
        <v>52.085277765243546</v>
      </c>
      <c r="T95" s="78">
        <v>0</v>
      </c>
      <c r="U95" s="78">
        <v>0</v>
      </c>
      <c r="V95" s="78">
        <v>0</v>
      </c>
      <c r="W95" s="78">
        <v>0</v>
      </c>
    </row>
    <row r="96" spans="2:23" s="3" customFormat="1" outlineLevel="1" x14ac:dyDescent="0.2">
      <c r="B96" s="33"/>
      <c r="C96" s="34"/>
      <c r="D96" s="56"/>
      <c r="E96" s="33"/>
      <c r="F96" s="33"/>
      <c r="G96" s="33"/>
      <c r="H96" s="33"/>
      <c r="J96" s="180"/>
      <c r="K96" s="149"/>
      <c r="L96" s="149"/>
      <c r="M96" s="149"/>
      <c r="N96" s="149"/>
      <c r="O96" s="149"/>
      <c r="P96" s="149"/>
      <c r="Q96" s="149"/>
      <c r="R96" s="149"/>
      <c r="S96" s="149"/>
      <c r="T96" s="149"/>
      <c r="U96" s="149"/>
      <c r="V96" s="149"/>
      <c r="W96" s="149"/>
    </row>
    <row r="97" spans="2:23" outlineLevel="1" x14ac:dyDescent="0.2">
      <c r="B97" s="15" t="s">
        <v>169</v>
      </c>
      <c r="C97" s="16"/>
      <c r="D97" s="36" t="s">
        <v>108</v>
      </c>
      <c r="E97" s="15"/>
      <c r="F97" s="15"/>
      <c r="G97" s="15"/>
      <c r="H97" s="15"/>
      <c r="J97" s="15"/>
      <c r="K97" s="178">
        <v>0</v>
      </c>
      <c r="L97" s="178">
        <v>0</v>
      </c>
      <c r="M97" s="178">
        <v>1</v>
      </c>
      <c r="N97" s="178">
        <v>0.9307735872355184</v>
      </c>
      <c r="O97" s="178">
        <v>0.86633947069527517</v>
      </c>
      <c r="P97" s="178">
        <v>0.8063658969027615</v>
      </c>
      <c r="Q97" s="178">
        <v>0.7505440784845695</v>
      </c>
      <c r="R97" s="178">
        <v>0.69858660430945918</v>
      </c>
      <c r="S97" s="178">
        <v>0.65022595968779495</v>
      </c>
      <c r="T97" s="178">
        <v>0</v>
      </c>
      <c r="U97" s="178">
        <v>0</v>
      </c>
      <c r="V97" s="178">
        <v>0</v>
      </c>
      <c r="W97" s="178">
        <v>0</v>
      </c>
    </row>
    <row r="98" spans="2:23" outlineLevel="1" x14ac:dyDescent="0.2">
      <c r="B98" s="15" t="s">
        <v>167</v>
      </c>
      <c r="C98" s="16"/>
      <c r="D98" s="36" t="s">
        <v>26</v>
      </c>
      <c r="E98" s="15"/>
      <c r="F98" s="15"/>
      <c r="G98" s="15"/>
      <c r="H98" s="15"/>
      <c r="I98" s="265"/>
      <c r="J98" s="15"/>
      <c r="K98" s="122">
        <v>0</v>
      </c>
      <c r="L98" s="122">
        <v>0</v>
      </c>
      <c r="M98" s="122">
        <v>2.0163788062632841</v>
      </c>
      <c r="N98" s="122">
        <v>2.1996381764510735</v>
      </c>
      <c r="O98" s="122">
        <v>2.4305071352211187</v>
      </c>
      <c r="P98" s="122">
        <v>2.433452445055909</v>
      </c>
      <c r="Q98" s="122">
        <v>2.4878600585410546</v>
      </c>
      <c r="R98" s="122">
        <v>2.376759013514556</v>
      </c>
      <c r="S98" s="122">
        <v>2.4353283883867407</v>
      </c>
      <c r="T98" s="122">
        <v>0</v>
      </c>
      <c r="U98" s="122">
        <v>0</v>
      </c>
      <c r="V98" s="122">
        <v>0</v>
      </c>
      <c r="W98" s="122">
        <v>0</v>
      </c>
    </row>
    <row r="99" spans="2:23" s="3" customFormat="1" outlineLevel="1" x14ac:dyDescent="0.2">
      <c r="B99" s="8" t="s">
        <v>171</v>
      </c>
      <c r="C99" s="9"/>
      <c r="D99" s="37" t="s">
        <v>26</v>
      </c>
      <c r="E99" s="8"/>
      <c r="F99" s="8"/>
      <c r="G99" s="8"/>
      <c r="H99" s="8"/>
      <c r="I99" s="8"/>
      <c r="J99" s="121">
        <v>13.24277563289812</v>
      </c>
      <c r="K99" s="78">
        <v>0</v>
      </c>
      <c r="L99" s="78">
        <v>0</v>
      </c>
      <c r="M99" s="78">
        <v>2.0163788062632841</v>
      </c>
      <c r="N99" s="78">
        <v>2.0473651161155599</v>
      </c>
      <c r="O99" s="78">
        <v>2.1056442650485536</v>
      </c>
      <c r="P99" s="78">
        <v>1.962253063427726</v>
      </c>
      <c r="Q99" s="78">
        <v>1.8672486350362629</v>
      </c>
      <c r="R99" s="78">
        <v>1.6603720085130336</v>
      </c>
      <c r="S99" s="78">
        <v>1.5835137384936995</v>
      </c>
      <c r="T99" s="78">
        <v>0</v>
      </c>
      <c r="U99" s="78">
        <v>0</v>
      </c>
      <c r="V99" s="78">
        <v>0</v>
      </c>
      <c r="W99" s="78">
        <v>0</v>
      </c>
    </row>
    <row r="100" spans="2:23" outlineLevel="1" x14ac:dyDescent="0.2">
      <c r="B100" t="s">
        <v>170</v>
      </c>
      <c r="C100" s="179">
        <v>63.74453965964797</v>
      </c>
      <c r="D100" s="36" t="s">
        <v>26</v>
      </c>
    </row>
    <row r="101" spans="2:23" outlineLevel="1" x14ac:dyDescent="0.2">
      <c r="B101" s="15" t="s">
        <v>163</v>
      </c>
      <c r="C101" s="172">
        <v>-21.411677999999998</v>
      </c>
      <c r="D101" s="36" t="s">
        <v>26</v>
      </c>
    </row>
    <row r="102" spans="2:23" outlineLevel="1" x14ac:dyDescent="0.2">
      <c r="B102" t="s">
        <v>58</v>
      </c>
      <c r="C102" s="162">
        <v>2.2257419999999999</v>
      </c>
      <c r="D102" s="36" t="s">
        <v>26</v>
      </c>
    </row>
    <row r="103" spans="2:23" outlineLevel="1" x14ac:dyDescent="0.2">
      <c r="B103" s="8" t="s">
        <v>172</v>
      </c>
      <c r="C103" s="171">
        <v>44.558603659647972</v>
      </c>
      <c r="D103" s="37" t="s">
        <v>26</v>
      </c>
    </row>
    <row r="104" spans="2:23" outlineLevel="1" x14ac:dyDescent="0.2">
      <c r="B104" s="33"/>
      <c r="C104" s="181"/>
      <c r="D104" s="56"/>
    </row>
    <row r="105" spans="2:23" outlineLevel="1" x14ac:dyDescent="0.2">
      <c r="B105" t="s">
        <v>171</v>
      </c>
      <c r="C105" s="179">
        <v>13.24277563289812</v>
      </c>
      <c r="D105" s="36" t="s">
        <v>26</v>
      </c>
    </row>
    <row r="106" spans="2:23" outlineLevel="1" x14ac:dyDescent="0.2">
      <c r="B106" s="15" t="s">
        <v>163</v>
      </c>
      <c r="C106" s="172">
        <v>-21.411677999999998</v>
      </c>
      <c r="D106" s="36" t="s">
        <v>26</v>
      </c>
    </row>
    <row r="107" spans="2:23" outlineLevel="1" x14ac:dyDescent="0.2">
      <c r="B107" t="s">
        <v>58</v>
      </c>
      <c r="C107" s="162">
        <v>2.2257419999999999</v>
      </c>
      <c r="D107" s="36" t="s">
        <v>26</v>
      </c>
    </row>
    <row r="108" spans="2:23" outlineLevel="1" x14ac:dyDescent="0.2">
      <c r="B108" s="8" t="s">
        <v>173</v>
      </c>
      <c r="C108" s="171">
        <v>-5.9431603671018784</v>
      </c>
      <c r="D108" s="37" t="s">
        <v>26</v>
      </c>
    </row>
    <row r="110" spans="2:23" x14ac:dyDescent="0.2">
      <c r="B110" s="12" t="s">
        <v>174</v>
      </c>
      <c r="C110" s="41"/>
      <c r="D110" s="176"/>
      <c r="E110" s="12"/>
      <c r="F110" s="12"/>
      <c r="G110" s="12"/>
      <c r="H110" s="12"/>
      <c r="I110" s="12"/>
      <c r="J110" s="12"/>
      <c r="K110" s="176"/>
      <c r="L110" s="176"/>
      <c r="M110" s="176"/>
      <c r="N110" s="176"/>
      <c r="O110" s="176"/>
      <c r="P110" s="176"/>
      <c r="Q110" s="176"/>
      <c r="R110" s="176"/>
      <c r="S110" s="176"/>
      <c r="T110" s="176"/>
      <c r="U110" s="176"/>
      <c r="V110" s="176"/>
      <c r="W110" s="176"/>
    </row>
    <row r="111" spans="2:23" outlineLevel="1" x14ac:dyDescent="0.2"/>
    <row r="112" spans="2:23" outlineLevel="1" x14ac:dyDescent="0.2">
      <c r="B112" s="42" t="s">
        <v>110</v>
      </c>
      <c r="C112" s="43"/>
      <c r="D112" s="94" t="s">
        <v>26</v>
      </c>
      <c r="E112" s="42"/>
      <c r="F112" s="42"/>
      <c r="G112" s="42"/>
      <c r="H112" s="42"/>
      <c r="I112" s="42"/>
      <c r="J112" s="42"/>
      <c r="K112" s="124">
        <v>37.676094999999997</v>
      </c>
      <c r="L112" s="124">
        <v>41.925798999999998</v>
      </c>
      <c r="M112" s="124">
        <v>52.703591331975012</v>
      </c>
      <c r="N112" s="124">
        <v>63.059588499238195</v>
      </c>
      <c r="O112" s="124">
        <v>74.407606946441277</v>
      </c>
      <c r="P112" s="124">
        <v>83.5055058145185</v>
      </c>
      <c r="Q112" s="124">
        <v>91.537491271654957</v>
      </c>
      <c r="R112" s="124">
        <v>97.96895407704956</v>
      </c>
      <c r="S112" s="124">
        <v>104.85258260268422</v>
      </c>
      <c r="T112" s="124">
        <v>112.22018571752584</v>
      </c>
      <c r="U112" s="124">
        <v>120.10581125702453</v>
      </c>
      <c r="V112" s="124">
        <v>128.54590370516226</v>
      </c>
      <c r="W112" s="124">
        <v>137.57947298714438</v>
      </c>
    </row>
    <row r="113" spans="2:23" outlineLevel="1" x14ac:dyDescent="0.2">
      <c r="B113" s="42" t="s">
        <v>115</v>
      </c>
      <c r="C113" s="43"/>
      <c r="D113" s="94" t="s">
        <v>26</v>
      </c>
      <c r="E113" s="42"/>
      <c r="F113" s="42"/>
      <c r="G113" s="42"/>
      <c r="H113" s="42"/>
      <c r="I113" s="42"/>
      <c r="J113" s="42"/>
      <c r="K113" s="124">
        <v>-3.2733479999999999</v>
      </c>
      <c r="L113" s="124">
        <v>-4.3550639999999996</v>
      </c>
      <c r="M113" s="124">
        <v>-5.026784555383653</v>
      </c>
      <c r="N113" s="124">
        <v>-6.0145230623876813</v>
      </c>
      <c r="O113" s="124">
        <v>-7.0968789782358845</v>
      </c>
      <c r="P113" s="124">
        <v>-7.9646220743073455</v>
      </c>
      <c r="Q113" s="124">
        <v>-8.7307000478306467</v>
      </c>
      <c r="R113" s="124">
        <v>-9.3441227213452667</v>
      </c>
      <c r="S113" s="124">
        <v>-10.000672240707251</v>
      </c>
      <c r="T113" s="124">
        <v>-10.703382485149609</v>
      </c>
      <c r="U113" s="124">
        <v>-11.455500882960612</v>
      </c>
      <c r="V113" s="124">
        <v>-12.260503450946317</v>
      </c>
      <c r="W113" s="124">
        <v>-13.122110893608502</v>
      </c>
    </row>
    <row r="114" spans="2:23" outlineLevel="1" x14ac:dyDescent="0.2">
      <c r="B114" s="42" t="s">
        <v>111</v>
      </c>
      <c r="C114" s="43"/>
      <c r="D114" s="94" t="s">
        <v>26</v>
      </c>
      <c r="E114" s="42"/>
      <c r="F114" s="42"/>
      <c r="G114" s="42"/>
      <c r="H114" s="42"/>
      <c r="I114" s="42"/>
      <c r="J114" s="42"/>
      <c r="K114" s="124">
        <v>-24.018691999999998</v>
      </c>
      <c r="L114" s="124">
        <v>-24.396284999999999</v>
      </c>
      <c r="M114" s="124">
        <v>-29.799549061672501</v>
      </c>
      <c r="N114" s="124">
        <v>-34.709784514129836</v>
      </c>
      <c r="O114" s="124">
        <v>-40.180315508340669</v>
      </c>
      <c r="P114" s="124">
        <v>-44.697218147728648</v>
      </c>
      <c r="Q114" s="124">
        <v>-48.966115724558243</v>
      </c>
      <c r="R114" s="124">
        <v>-52.370485429494877</v>
      </c>
      <c r="S114" s="124">
        <v>-56.012174133182384</v>
      </c>
      <c r="T114" s="124">
        <v>-59.907764496513863</v>
      </c>
      <c r="U114" s="124">
        <v>-64.075000316434313</v>
      </c>
      <c r="V114" s="124">
        <v>-68.532867979641736</v>
      </c>
      <c r="W114" s="124">
        <v>-73.301683639493888</v>
      </c>
    </row>
    <row r="115" spans="2:23" outlineLevel="1" x14ac:dyDescent="0.2">
      <c r="B115" s="42" t="s">
        <v>112</v>
      </c>
      <c r="C115" s="43"/>
      <c r="D115" s="94" t="s">
        <v>26</v>
      </c>
      <c r="E115" s="42"/>
      <c r="F115" s="42"/>
      <c r="G115" s="42"/>
      <c r="H115" s="42"/>
      <c r="I115" s="42"/>
      <c r="J115" s="42"/>
      <c r="K115" s="124">
        <v>-5.7071139999999998</v>
      </c>
      <c r="L115" s="124">
        <v>-5.837796</v>
      </c>
      <c r="M115" s="124">
        <v>-7.6609814720548242</v>
      </c>
      <c r="N115" s="124">
        <v>-9.1663267515314821</v>
      </c>
      <c r="O115" s="124">
        <v>-10.815872007773155</v>
      </c>
      <c r="P115" s="124">
        <v>-12.138340418397048</v>
      </c>
      <c r="Q115" s="124">
        <v>-13.305867909708716</v>
      </c>
      <c r="R115" s="124">
        <v>-14.240743809910326</v>
      </c>
      <c r="S115" s="124">
        <v>-15.241346411414654</v>
      </c>
      <c r="T115" s="124">
        <v>-16.312299443831844</v>
      </c>
      <c r="U115" s="124">
        <v>-17.458552092406297</v>
      </c>
      <c r="V115" s="124">
        <v>-18.685401918641656</v>
      </c>
      <c r="W115" s="124">
        <v>-19.998519395966238</v>
      </c>
    </row>
    <row r="116" spans="2:23" outlineLevel="1" x14ac:dyDescent="0.2">
      <c r="B116" s="42" t="s">
        <v>113</v>
      </c>
      <c r="C116" s="43"/>
      <c r="D116" s="94" t="s">
        <v>26</v>
      </c>
      <c r="E116" s="42"/>
      <c r="F116" s="42"/>
      <c r="G116" s="42"/>
      <c r="H116" s="42"/>
      <c r="I116" s="42"/>
      <c r="J116" s="42"/>
      <c r="K116" s="124">
        <v>-6.5276949999999996</v>
      </c>
      <c r="L116" s="124">
        <v>-5.3526790000000002</v>
      </c>
      <c r="M116" s="124">
        <v>-7.9300079474504139</v>
      </c>
      <c r="N116" s="124">
        <v>-9.4882156096737535</v>
      </c>
      <c r="O116" s="124">
        <v>-11.195687039984763</v>
      </c>
      <c r="P116" s="124">
        <v>-12.564595846872495</v>
      </c>
      <c r="Q116" s="124">
        <v>-13.773122759349816</v>
      </c>
      <c r="R116" s="124">
        <v>-14.74082818267205</v>
      </c>
      <c r="S116" s="124">
        <v>-15.776568395739114</v>
      </c>
      <c r="T116" s="124">
        <v>-16.885129497132372</v>
      </c>
      <c r="U116" s="124">
        <v>-18.071634469914066</v>
      </c>
      <c r="V116" s="124">
        <v>-19.341566907143299</v>
      </c>
      <c r="W116" s="124">
        <v>-20.700796409146911</v>
      </c>
    </row>
    <row r="117" spans="2:23" outlineLevel="1" x14ac:dyDescent="0.2">
      <c r="B117" s="42" t="s">
        <v>114</v>
      </c>
      <c r="C117" s="43"/>
      <c r="D117" s="94" t="s">
        <v>26</v>
      </c>
      <c r="E117" s="42"/>
      <c r="F117" s="42"/>
      <c r="G117" s="42"/>
      <c r="H117" s="42"/>
      <c r="I117" s="42"/>
      <c r="J117" s="42"/>
      <c r="K117" s="124">
        <v>-1.0164199999999999</v>
      </c>
      <c r="L117" s="124">
        <v>-0.87700999999999996</v>
      </c>
      <c r="M117" s="124">
        <v>-1.2621454818352826</v>
      </c>
      <c r="N117" s="124">
        <v>-1.5101508777527757</v>
      </c>
      <c r="O117" s="124">
        <v>-1.7819131969598769</v>
      </c>
      <c r="P117" s="124">
        <v>-1.9997896577537622</v>
      </c>
      <c r="Q117" s="124">
        <v>-2.1921396266778168</v>
      </c>
      <c r="R117" s="124">
        <v>-2.3461602828848949</v>
      </c>
      <c r="S117" s="124">
        <v>-2.5110094027017302</v>
      </c>
      <c r="T117" s="124">
        <v>-2.6874487448478743</v>
      </c>
      <c r="U117" s="124">
        <v>-2.8762936868069788</v>
      </c>
      <c r="V117" s="124">
        <v>-3.0784170009961245</v>
      </c>
      <c r="W117" s="124">
        <v>-3.2947528970128044</v>
      </c>
    </row>
    <row r="118" spans="2:23" outlineLevel="1" x14ac:dyDescent="0.2">
      <c r="B118" s="42" t="s">
        <v>90</v>
      </c>
      <c r="C118" s="43"/>
      <c r="D118" s="94" t="s">
        <v>26</v>
      </c>
      <c r="E118" s="42"/>
      <c r="F118" s="42"/>
      <c r="G118" s="42"/>
      <c r="H118" s="42"/>
      <c r="I118" s="42"/>
      <c r="J118" s="42"/>
      <c r="K118" s="124">
        <v>-6.2492999999999986E-2</v>
      </c>
      <c r="L118" s="124">
        <v>-5.5059000000000011E-2</v>
      </c>
      <c r="M118" s="124">
        <v>-1.430836476727256E-2</v>
      </c>
      <c r="N118" s="124">
        <v>-3.0326011613889058E-2</v>
      </c>
      <c r="O118" s="124">
        <v>-4.6621515673570091E-2</v>
      </c>
      <c r="P118" s="124">
        <v>-5.7854462847935557E-2</v>
      </c>
      <c r="Q118" s="124">
        <v>-6.3842655124723882E-2</v>
      </c>
      <c r="R118" s="124">
        <v>-6.8831378666334694E-2</v>
      </c>
      <c r="S118" s="124">
        <v>-7.4199143471754145E-2</v>
      </c>
      <c r="T118" s="124">
        <v>-7.9974182007095898E-2</v>
      </c>
      <c r="U118" s="124">
        <v>-8.6186799002034575E-2</v>
      </c>
      <c r="V118" s="124">
        <v>-9.2869521873246222E-2</v>
      </c>
      <c r="W118" s="124">
        <v>-0.10005726197352451</v>
      </c>
    </row>
    <row r="119" spans="2:23" outlineLevel="1" x14ac:dyDescent="0.2">
      <c r="B119" s="42" t="s">
        <v>75</v>
      </c>
      <c r="C119" s="43"/>
      <c r="D119" s="94" t="s">
        <v>26</v>
      </c>
      <c r="E119" s="42"/>
      <c r="F119" s="42"/>
      <c r="G119" s="42"/>
      <c r="H119" s="42"/>
      <c r="I119" s="42"/>
      <c r="J119" s="42"/>
      <c r="K119" s="124">
        <v>0</v>
      </c>
      <c r="L119" s="124">
        <v>2.0943830000000001</v>
      </c>
      <c r="M119" s="124">
        <v>0</v>
      </c>
      <c r="N119" s="124">
        <v>0</v>
      </c>
      <c r="O119" s="124">
        <v>0</v>
      </c>
      <c r="P119" s="124">
        <v>0</v>
      </c>
      <c r="Q119" s="124">
        <v>0</v>
      </c>
      <c r="R119" s="124">
        <v>0</v>
      </c>
      <c r="S119" s="124">
        <v>0</v>
      </c>
      <c r="T119" s="124">
        <v>0</v>
      </c>
      <c r="U119" s="124">
        <v>0</v>
      </c>
      <c r="V119" s="124">
        <v>0</v>
      </c>
      <c r="W119" s="124">
        <v>0</v>
      </c>
    </row>
    <row r="120" spans="2:23" s="29" customFormat="1" outlineLevel="1" x14ac:dyDescent="0.2">
      <c r="B120" s="96" t="s">
        <v>118</v>
      </c>
      <c r="C120" s="97"/>
      <c r="D120" s="98" t="s">
        <v>26</v>
      </c>
      <c r="E120" s="96"/>
      <c r="F120" s="96"/>
      <c r="G120" s="96"/>
      <c r="H120" s="96"/>
      <c r="I120" s="96"/>
      <c r="J120" s="96"/>
      <c r="K120" s="110">
        <v>0.11830299999999999</v>
      </c>
      <c r="L120" s="110">
        <v>0</v>
      </c>
      <c r="M120" s="110">
        <v>0</v>
      </c>
      <c r="N120" s="110">
        <v>0</v>
      </c>
      <c r="O120" s="110">
        <v>0</v>
      </c>
      <c r="P120" s="110">
        <v>0</v>
      </c>
      <c r="Q120" s="110">
        <v>0</v>
      </c>
      <c r="R120" s="110">
        <v>0</v>
      </c>
      <c r="S120" s="110">
        <v>0</v>
      </c>
      <c r="T120" s="110">
        <v>0</v>
      </c>
      <c r="U120" s="110">
        <v>0</v>
      </c>
      <c r="V120" s="110">
        <v>0</v>
      </c>
      <c r="W120" s="110">
        <v>0</v>
      </c>
    </row>
    <row r="121" spans="2:23" s="29" customFormat="1" outlineLevel="1" x14ac:dyDescent="0.2">
      <c r="B121" s="96" t="s">
        <v>121</v>
      </c>
      <c r="C121" s="97"/>
      <c r="D121" s="98" t="s">
        <v>26</v>
      </c>
      <c r="E121" s="96"/>
      <c r="F121" s="96"/>
      <c r="G121" s="96"/>
      <c r="H121" s="96"/>
      <c r="I121" s="96"/>
      <c r="J121" s="96"/>
      <c r="K121" s="110">
        <v>7.9470109999999998</v>
      </c>
      <c r="L121" s="110">
        <v>2.9683169999999999</v>
      </c>
      <c r="M121" s="110">
        <v>0.33048334485966002</v>
      </c>
      <c r="N121" s="110">
        <v>0.59638244376590688</v>
      </c>
      <c r="O121" s="110">
        <v>0.68962543489347183</v>
      </c>
      <c r="P121" s="110">
        <v>0.60552335071873653</v>
      </c>
      <c r="Q121" s="110">
        <v>0.64749830841619271</v>
      </c>
      <c r="R121" s="110">
        <v>0.51290231694631139</v>
      </c>
      <c r="S121" s="110">
        <v>0.54814843420585646</v>
      </c>
      <c r="T121" s="110">
        <v>0.58582897876283369</v>
      </c>
      <c r="U121" s="110">
        <v>0.62611286135656563</v>
      </c>
      <c r="V121" s="110">
        <v>0.66918075966753499</v>
      </c>
      <c r="W121" s="110">
        <v>0.71522594093370273</v>
      </c>
    </row>
    <row r="122" spans="2:23" s="29" customFormat="1" outlineLevel="1" x14ac:dyDescent="0.2">
      <c r="B122" s="96" t="s">
        <v>122</v>
      </c>
      <c r="C122" s="97"/>
      <c r="D122" s="98" t="s">
        <v>26</v>
      </c>
      <c r="E122" s="96"/>
      <c r="F122" s="96"/>
      <c r="G122" s="96"/>
      <c r="H122" s="96"/>
      <c r="I122" s="96"/>
      <c r="J122" s="96"/>
      <c r="K122" s="110">
        <v>-1.0680479999999999</v>
      </c>
      <c r="L122" s="110">
        <v>-0.53897099999999998</v>
      </c>
      <c r="M122" s="110">
        <v>-1.0857866107856708</v>
      </c>
      <c r="N122" s="110">
        <v>-1.5764897124809549</v>
      </c>
      <c r="O122" s="110">
        <v>-1.860190173661032</v>
      </c>
      <c r="P122" s="110">
        <v>-2.0876376453629626</v>
      </c>
      <c r="Q122" s="110">
        <v>-2.2884372817913738</v>
      </c>
      <c r="R122" s="110">
        <v>-2.4492238519262393</v>
      </c>
      <c r="S122" s="110">
        <v>-2.6213145650671059</v>
      </c>
      <c r="T122" s="110">
        <v>-2.8055046429381463</v>
      </c>
      <c r="U122" s="110">
        <v>-3.0026452814256133</v>
      </c>
      <c r="V122" s="110">
        <v>-3.2136475926290569</v>
      </c>
      <c r="W122" s="110">
        <v>-3.4394868246786099</v>
      </c>
    </row>
    <row r="123" spans="2:23" s="29" customFormat="1" outlineLevel="1" x14ac:dyDescent="0.2">
      <c r="B123" s="96" t="s">
        <v>91</v>
      </c>
      <c r="C123" s="97"/>
      <c r="D123" s="98" t="s">
        <v>26</v>
      </c>
      <c r="E123" s="96"/>
      <c r="F123" s="96" t="s">
        <v>175</v>
      </c>
      <c r="G123" s="96"/>
      <c r="H123" s="96"/>
      <c r="I123" s="96"/>
      <c r="J123" s="96"/>
      <c r="K123" s="110">
        <v>-4.7179789999999997</v>
      </c>
      <c r="L123" s="110">
        <v>-5.0062109999999995</v>
      </c>
      <c r="M123" s="110">
        <v>-3.5049354399999992</v>
      </c>
      <c r="N123" s="110">
        <v>-2.8990382399999994</v>
      </c>
      <c r="O123" s="110">
        <v>-2.5390382399999996</v>
      </c>
      <c r="P123" s="110">
        <v>-2.1790382399999997</v>
      </c>
      <c r="Q123" s="110">
        <v>-1.8190382399999996</v>
      </c>
      <c r="R123" s="110">
        <v>-1.4590382399999995</v>
      </c>
      <c r="S123" s="110">
        <v>-1.0990382399999996</v>
      </c>
      <c r="T123" s="110">
        <v>-0.73903823999999951</v>
      </c>
      <c r="U123" s="110">
        <v>-0.37903823999999958</v>
      </c>
      <c r="V123" s="110">
        <v>-9.9519119999999781E-2</v>
      </c>
      <c r="W123" s="110">
        <v>0</v>
      </c>
    </row>
    <row r="124" spans="2:23" outlineLevel="1" x14ac:dyDescent="0.2">
      <c r="B124" s="15" t="s">
        <v>157</v>
      </c>
      <c r="C124" s="16"/>
      <c r="D124" s="36" t="s">
        <v>26</v>
      </c>
      <c r="E124" s="15"/>
      <c r="F124" s="15"/>
      <c r="G124" s="15"/>
      <c r="H124" s="15"/>
      <c r="I124" s="15"/>
      <c r="J124" s="15"/>
      <c r="K124" s="122">
        <v>0</v>
      </c>
      <c r="L124" s="122">
        <v>0</v>
      </c>
      <c r="M124" s="122">
        <v>0</v>
      </c>
      <c r="N124" s="122">
        <v>0</v>
      </c>
      <c r="O124" s="122">
        <v>0</v>
      </c>
      <c r="P124" s="122">
        <v>0</v>
      </c>
      <c r="Q124" s="122">
        <v>0</v>
      </c>
      <c r="R124" s="122">
        <v>0</v>
      </c>
      <c r="S124" s="122">
        <v>45.683286664342255</v>
      </c>
      <c r="T124" s="122">
        <v>0</v>
      </c>
      <c r="U124" s="122">
        <v>0</v>
      </c>
      <c r="V124" s="122">
        <v>0</v>
      </c>
      <c r="W124" s="122">
        <v>0</v>
      </c>
    </row>
    <row r="125" spans="2:23" outlineLevel="1" x14ac:dyDescent="0.2"/>
    <row r="126" spans="2:23" outlineLevel="1" x14ac:dyDescent="0.2">
      <c r="B126" s="15" t="s">
        <v>155</v>
      </c>
      <c r="C126" s="16"/>
      <c r="D126" s="36" t="s">
        <v>108</v>
      </c>
      <c r="E126" s="15"/>
      <c r="F126" s="15"/>
      <c r="G126" s="15"/>
      <c r="H126" s="15"/>
      <c r="I126" s="15"/>
      <c r="J126" s="15"/>
      <c r="K126" s="74">
        <v>0</v>
      </c>
      <c r="L126" s="74">
        <v>0</v>
      </c>
      <c r="M126" s="74">
        <v>1</v>
      </c>
      <c r="N126" s="74">
        <v>1</v>
      </c>
      <c r="O126" s="74">
        <v>1</v>
      </c>
      <c r="P126" s="74">
        <v>1</v>
      </c>
      <c r="Q126" s="74">
        <v>1</v>
      </c>
      <c r="R126" s="74">
        <v>1</v>
      </c>
      <c r="S126" s="74">
        <v>1</v>
      </c>
      <c r="T126" s="74">
        <v>0</v>
      </c>
      <c r="U126" s="74">
        <v>0</v>
      </c>
      <c r="V126" s="74">
        <v>0</v>
      </c>
      <c r="W126" s="74">
        <v>0</v>
      </c>
    </row>
    <row r="127" spans="2:23" outlineLevel="1" x14ac:dyDescent="0.2"/>
    <row r="128" spans="2:23" outlineLevel="1" x14ac:dyDescent="0.2">
      <c r="B128" s="15" t="s">
        <v>110</v>
      </c>
      <c r="D128" s="36" t="s">
        <v>26</v>
      </c>
      <c r="K128" s="131">
        <v>0</v>
      </c>
      <c r="L128" s="131">
        <v>0</v>
      </c>
      <c r="M128" s="131">
        <v>52.703591331975012</v>
      </c>
      <c r="N128" s="131">
        <v>63.059588499238195</v>
      </c>
      <c r="O128" s="131">
        <v>74.407606946441277</v>
      </c>
      <c r="P128" s="131">
        <v>83.5055058145185</v>
      </c>
      <c r="Q128" s="131">
        <v>91.537491271654957</v>
      </c>
      <c r="R128" s="131">
        <v>97.96895407704956</v>
      </c>
      <c r="S128" s="131">
        <v>104.85258260268422</v>
      </c>
      <c r="T128" s="131">
        <v>0</v>
      </c>
      <c r="U128" s="131">
        <v>0</v>
      </c>
      <c r="V128" s="131">
        <v>0</v>
      </c>
      <c r="W128" s="131">
        <v>0</v>
      </c>
    </row>
    <row r="129" spans="2:23" outlineLevel="1" x14ac:dyDescent="0.2">
      <c r="B129" s="15" t="s">
        <v>115</v>
      </c>
      <c r="D129" s="36" t="s">
        <v>26</v>
      </c>
      <c r="K129" s="131">
        <v>0</v>
      </c>
      <c r="L129" s="131">
        <v>0</v>
      </c>
      <c r="M129" s="131">
        <v>-5.026784555383653</v>
      </c>
      <c r="N129" s="131">
        <v>-6.0145230623876813</v>
      </c>
      <c r="O129" s="131">
        <v>-7.0968789782358845</v>
      </c>
      <c r="P129" s="131">
        <v>-7.9646220743073455</v>
      </c>
      <c r="Q129" s="131">
        <v>-8.7307000478306467</v>
      </c>
      <c r="R129" s="131">
        <v>-9.3441227213452667</v>
      </c>
      <c r="S129" s="131">
        <v>-10.000672240707251</v>
      </c>
      <c r="T129" s="131">
        <v>0</v>
      </c>
      <c r="U129" s="131">
        <v>0</v>
      </c>
      <c r="V129" s="131">
        <v>0</v>
      </c>
      <c r="W129" s="131">
        <v>0</v>
      </c>
    </row>
    <row r="130" spans="2:23" outlineLevel="1" x14ac:dyDescent="0.2">
      <c r="B130" s="15" t="s">
        <v>111</v>
      </c>
      <c r="D130" s="36" t="s">
        <v>26</v>
      </c>
      <c r="K130" s="131">
        <v>0</v>
      </c>
      <c r="L130" s="131">
        <v>0</v>
      </c>
      <c r="M130" s="131">
        <v>-29.799549061672501</v>
      </c>
      <c r="N130" s="131">
        <v>-34.709784514129836</v>
      </c>
      <c r="O130" s="131">
        <v>-40.180315508340669</v>
      </c>
      <c r="P130" s="131">
        <v>-44.697218147728648</v>
      </c>
      <c r="Q130" s="131">
        <v>-48.966115724558243</v>
      </c>
      <c r="R130" s="131">
        <v>-52.370485429494877</v>
      </c>
      <c r="S130" s="131">
        <v>-56.012174133182384</v>
      </c>
      <c r="T130" s="131">
        <v>0</v>
      </c>
      <c r="U130" s="131">
        <v>0</v>
      </c>
      <c r="V130" s="131">
        <v>0</v>
      </c>
      <c r="W130" s="131">
        <v>0</v>
      </c>
    </row>
    <row r="131" spans="2:23" outlineLevel="1" x14ac:dyDescent="0.2">
      <c r="B131" s="15" t="s">
        <v>112</v>
      </c>
      <c r="D131" s="36" t="s">
        <v>26</v>
      </c>
      <c r="K131" s="131">
        <v>0</v>
      </c>
      <c r="L131" s="131">
        <v>0</v>
      </c>
      <c r="M131" s="131">
        <v>-7.6609814720548242</v>
      </c>
      <c r="N131" s="131">
        <v>-9.1663267515314821</v>
      </c>
      <c r="O131" s="131">
        <v>-10.815872007773155</v>
      </c>
      <c r="P131" s="131">
        <v>-12.138340418397048</v>
      </c>
      <c r="Q131" s="131">
        <v>-13.305867909708716</v>
      </c>
      <c r="R131" s="131">
        <v>-14.240743809910326</v>
      </c>
      <c r="S131" s="131">
        <v>-15.241346411414654</v>
      </c>
      <c r="T131" s="131">
        <v>0</v>
      </c>
      <c r="U131" s="131">
        <v>0</v>
      </c>
      <c r="V131" s="131">
        <v>0</v>
      </c>
      <c r="W131" s="131">
        <v>0</v>
      </c>
    </row>
    <row r="132" spans="2:23" outlineLevel="1" x14ac:dyDescent="0.2">
      <c r="B132" s="15" t="s">
        <v>113</v>
      </c>
      <c r="D132" s="36" t="s">
        <v>26</v>
      </c>
      <c r="K132" s="131">
        <v>0</v>
      </c>
      <c r="L132" s="131">
        <v>0</v>
      </c>
      <c r="M132" s="131">
        <v>-7.9300079474504139</v>
      </c>
      <c r="N132" s="131">
        <v>-9.4882156096737535</v>
      </c>
      <c r="O132" s="131">
        <v>-11.195687039984763</v>
      </c>
      <c r="P132" s="131">
        <v>-12.564595846872495</v>
      </c>
      <c r="Q132" s="131">
        <v>-13.773122759349816</v>
      </c>
      <c r="R132" s="131">
        <v>-14.74082818267205</v>
      </c>
      <c r="S132" s="131">
        <v>-15.776568395739114</v>
      </c>
      <c r="T132" s="131">
        <v>0</v>
      </c>
      <c r="U132" s="131">
        <v>0</v>
      </c>
      <c r="V132" s="131">
        <v>0</v>
      </c>
      <c r="W132" s="131">
        <v>0</v>
      </c>
    </row>
    <row r="133" spans="2:23" outlineLevel="1" x14ac:dyDescent="0.2">
      <c r="B133" s="15" t="s">
        <v>114</v>
      </c>
      <c r="D133" s="36" t="s">
        <v>26</v>
      </c>
      <c r="K133" s="131">
        <v>0</v>
      </c>
      <c r="L133" s="131">
        <v>0</v>
      </c>
      <c r="M133" s="131">
        <v>-1.2621454818352826</v>
      </c>
      <c r="N133" s="131">
        <v>-1.5101508777527757</v>
      </c>
      <c r="O133" s="131">
        <v>-1.7819131969598769</v>
      </c>
      <c r="P133" s="131">
        <v>-1.9997896577537622</v>
      </c>
      <c r="Q133" s="131">
        <v>-2.1921396266778168</v>
      </c>
      <c r="R133" s="131">
        <v>-2.3461602828848949</v>
      </c>
      <c r="S133" s="131">
        <v>-2.5110094027017302</v>
      </c>
      <c r="T133" s="131">
        <v>0</v>
      </c>
      <c r="U133" s="131">
        <v>0</v>
      </c>
      <c r="V133" s="131">
        <v>0</v>
      </c>
      <c r="W133" s="131">
        <v>0</v>
      </c>
    </row>
    <row r="134" spans="2:23" outlineLevel="1" x14ac:dyDescent="0.2">
      <c r="B134" s="15" t="s">
        <v>90</v>
      </c>
      <c r="D134" s="36" t="s">
        <v>26</v>
      </c>
      <c r="K134" s="131">
        <v>0</v>
      </c>
      <c r="L134" s="131">
        <v>0</v>
      </c>
      <c r="M134" s="131">
        <v>-1.430836476727256E-2</v>
      </c>
      <c r="N134" s="131">
        <v>-3.0326011613889058E-2</v>
      </c>
      <c r="O134" s="131">
        <v>-4.6621515673570091E-2</v>
      </c>
      <c r="P134" s="131">
        <v>-5.7854462847935557E-2</v>
      </c>
      <c r="Q134" s="131">
        <v>-6.3842655124723882E-2</v>
      </c>
      <c r="R134" s="131">
        <v>-6.8831378666334694E-2</v>
      </c>
      <c r="S134" s="131">
        <v>-7.4199143471754145E-2</v>
      </c>
      <c r="T134" s="131">
        <v>0</v>
      </c>
      <c r="U134" s="131">
        <v>0</v>
      </c>
      <c r="V134" s="131">
        <v>0</v>
      </c>
      <c r="W134" s="131">
        <v>0</v>
      </c>
    </row>
    <row r="135" spans="2:23" outlineLevel="1" x14ac:dyDescent="0.2">
      <c r="B135" s="15" t="s">
        <v>75</v>
      </c>
      <c r="D135" s="36" t="s">
        <v>26</v>
      </c>
      <c r="K135" s="131">
        <v>0</v>
      </c>
      <c r="L135" s="131">
        <v>0</v>
      </c>
      <c r="M135" s="131">
        <v>0</v>
      </c>
      <c r="N135" s="131">
        <v>0</v>
      </c>
      <c r="O135" s="131">
        <v>0</v>
      </c>
      <c r="P135" s="131">
        <v>0</v>
      </c>
      <c r="Q135" s="131">
        <v>0</v>
      </c>
      <c r="R135" s="131">
        <v>0</v>
      </c>
      <c r="S135" s="131">
        <v>0</v>
      </c>
      <c r="T135" s="131">
        <v>0</v>
      </c>
      <c r="U135" s="131">
        <v>0</v>
      </c>
      <c r="V135" s="131">
        <v>0</v>
      </c>
      <c r="W135" s="131">
        <v>0</v>
      </c>
    </row>
    <row r="136" spans="2:23" outlineLevel="1" x14ac:dyDescent="0.2">
      <c r="B136" s="15" t="s">
        <v>118</v>
      </c>
      <c r="D136" s="36" t="s">
        <v>26</v>
      </c>
      <c r="K136" s="131">
        <v>0</v>
      </c>
      <c r="L136" s="131">
        <v>0</v>
      </c>
      <c r="M136" s="131">
        <v>0</v>
      </c>
      <c r="N136" s="131">
        <v>0</v>
      </c>
      <c r="O136" s="131">
        <v>0</v>
      </c>
      <c r="P136" s="131">
        <v>0</v>
      </c>
      <c r="Q136" s="131">
        <v>0</v>
      </c>
      <c r="R136" s="131">
        <v>0</v>
      </c>
      <c r="S136" s="131">
        <v>0</v>
      </c>
      <c r="T136" s="131">
        <v>0</v>
      </c>
      <c r="U136" s="131">
        <v>0</v>
      </c>
      <c r="V136" s="131">
        <v>0</v>
      </c>
      <c r="W136" s="131">
        <v>0</v>
      </c>
    </row>
    <row r="137" spans="2:23" outlineLevel="1" x14ac:dyDescent="0.2">
      <c r="B137" s="15" t="s">
        <v>121</v>
      </c>
      <c r="D137" s="36" t="s">
        <v>26</v>
      </c>
      <c r="K137" s="131">
        <v>0</v>
      </c>
      <c r="L137" s="131">
        <v>0</v>
      </c>
      <c r="M137" s="131">
        <v>0.33048334485966002</v>
      </c>
      <c r="N137" s="131">
        <v>0.59638244376590688</v>
      </c>
      <c r="O137" s="131">
        <v>0.68962543489347183</v>
      </c>
      <c r="P137" s="131">
        <v>0.60552335071873653</v>
      </c>
      <c r="Q137" s="131">
        <v>0.64749830841619271</v>
      </c>
      <c r="R137" s="131">
        <v>0.51290231694631139</v>
      </c>
      <c r="S137" s="131">
        <v>0.54814843420585646</v>
      </c>
      <c r="T137" s="131">
        <v>0</v>
      </c>
      <c r="U137" s="131">
        <v>0</v>
      </c>
      <c r="V137" s="131">
        <v>0</v>
      </c>
      <c r="W137" s="131">
        <v>0</v>
      </c>
    </row>
    <row r="138" spans="2:23" outlineLevel="1" x14ac:dyDescent="0.2">
      <c r="B138" s="15" t="s">
        <v>122</v>
      </c>
      <c r="D138" s="36" t="s">
        <v>26</v>
      </c>
      <c r="K138" s="131">
        <v>0</v>
      </c>
      <c r="L138" s="131">
        <v>0</v>
      </c>
      <c r="M138" s="131">
        <v>-1.0857866107856708</v>
      </c>
      <c r="N138" s="131">
        <v>-1.5764897124809549</v>
      </c>
      <c r="O138" s="131">
        <v>-1.860190173661032</v>
      </c>
      <c r="P138" s="131">
        <v>-2.0876376453629626</v>
      </c>
      <c r="Q138" s="131">
        <v>-2.2884372817913738</v>
      </c>
      <c r="R138" s="131">
        <v>-2.4492238519262393</v>
      </c>
      <c r="S138" s="131">
        <v>-2.6213145650671059</v>
      </c>
      <c r="T138" s="131">
        <v>0</v>
      </c>
      <c r="U138" s="131">
        <v>0</v>
      </c>
      <c r="V138" s="131">
        <v>0</v>
      </c>
      <c r="W138" s="131">
        <v>0</v>
      </c>
    </row>
    <row r="139" spans="2:23" outlineLevel="1" x14ac:dyDescent="0.2">
      <c r="B139" s="15" t="s">
        <v>91</v>
      </c>
      <c r="D139" s="36" t="s">
        <v>26</v>
      </c>
      <c r="K139" s="131">
        <v>0</v>
      </c>
      <c r="L139" s="131">
        <v>0</v>
      </c>
      <c r="M139" s="131">
        <v>-3.5049354399999992</v>
      </c>
      <c r="N139" s="131">
        <v>-2.8990382399999994</v>
      </c>
      <c r="O139" s="131">
        <v>-2.5390382399999996</v>
      </c>
      <c r="P139" s="131">
        <v>-2.1790382399999997</v>
      </c>
      <c r="Q139" s="131">
        <v>-1.8190382399999996</v>
      </c>
      <c r="R139" s="131">
        <v>-1.4590382399999995</v>
      </c>
      <c r="S139" s="131">
        <v>-1.0990382399999996</v>
      </c>
      <c r="T139" s="131">
        <v>0</v>
      </c>
      <c r="U139" s="131">
        <v>0</v>
      </c>
      <c r="V139" s="131">
        <v>0</v>
      </c>
      <c r="W139" s="131">
        <v>0</v>
      </c>
    </row>
    <row r="140" spans="2:23" outlineLevel="1" x14ac:dyDescent="0.2">
      <c r="B140" s="15" t="s">
        <v>157</v>
      </c>
      <c r="D140" s="36" t="s">
        <v>26</v>
      </c>
      <c r="K140" s="131">
        <v>0</v>
      </c>
      <c r="L140" s="131">
        <v>0</v>
      </c>
      <c r="M140" s="131">
        <v>0</v>
      </c>
      <c r="N140" s="131">
        <v>0</v>
      </c>
      <c r="O140" s="131">
        <v>0</v>
      </c>
      <c r="P140" s="131">
        <v>0</v>
      </c>
      <c r="Q140" s="131">
        <v>0</v>
      </c>
      <c r="R140" s="131">
        <v>0</v>
      </c>
      <c r="S140" s="131">
        <v>45.683286664342255</v>
      </c>
      <c r="T140" s="131">
        <v>0</v>
      </c>
      <c r="U140" s="131">
        <v>0</v>
      </c>
      <c r="V140" s="131">
        <v>0</v>
      </c>
      <c r="W140" s="131">
        <v>0</v>
      </c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9C350F-AB6B-40A4-BD3F-FA7B7DCB1FB3}">
  <sheetPr>
    <tabColor theme="4"/>
  </sheetPr>
  <dimension ref="A1:Y73"/>
  <sheetViews>
    <sheetView showGridLines="0" zoomScale="115" zoomScaleNormal="115" workbookViewId="0">
      <pane xSplit="9" ySplit="2" topLeftCell="J3" activePane="bottomRight" state="frozen"/>
      <selection pane="topRight" activeCell="W12" sqref="W12"/>
      <selection pane="bottomLeft" activeCell="W12" sqref="W12"/>
      <selection pane="bottomRight"/>
    </sheetView>
    <sheetView workbookViewId="1"/>
  </sheetViews>
  <sheetFormatPr defaultColWidth="0" defaultRowHeight="11.25" outlineLevelRow="1" x14ac:dyDescent="0.2"/>
  <cols>
    <col min="1" max="1" width="2.83203125" customWidth="1"/>
    <col min="2" max="2" width="45" bestFit="1" customWidth="1"/>
    <col min="3" max="3" width="11.6640625" style="7" bestFit="1" customWidth="1"/>
    <col min="4" max="4" width="2" style="35" customWidth="1"/>
    <col min="5" max="10" width="2" customWidth="1"/>
    <col min="11" max="11" width="11.1640625" style="35" bestFit="1" customWidth="1"/>
    <col min="12" max="12" width="11" style="35" bestFit="1" customWidth="1"/>
    <col min="13" max="13" width="11.1640625" style="35" bestFit="1" customWidth="1"/>
    <col min="14" max="17" width="10.6640625" style="35" bestFit="1" customWidth="1"/>
    <col min="18" max="23" width="11.1640625" style="35" bestFit="1" customWidth="1"/>
    <col min="24" max="24" width="9.33203125" customWidth="1"/>
    <col min="25" max="25" width="0" hidden="1" customWidth="1"/>
    <col min="26" max="16384" width="9.33203125" hidden="1"/>
  </cols>
  <sheetData>
    <row r="1" spans="2:23" s="3" customFormat="1" x14ac:dyDescent="0.2">
      <c r="B1" s="4" t="str">
        <f xml:space="preserve"> Calc_Acquirer!B$1</f>
        <v>Year</v>
      </c>
      <c r="C1" s="5" t="str" cm="1">
        <f t="array" aca="1" ref="C1" ca="1">RIGHT(CELL("filename", $A$1), LEN(CELL("filename", A1)) - FIND("]", CELL("filename", $A$1)))</f>
        <v>FS_Target</v>
      </c>
      <c r="D1" s="62"/>
      <c r="E1" s="4"/>
      <c r="F1" s="4"/>
      <c r="G1" s="4"/>
      <c r="H1" s="4"/>
      <c r="I1" s="4"/>
      <c r="J1" s="4"/>
      <c r="K1" s="80">
        <f xml:space="preserve"> Calc_Acquirer!K$1</f>
        <v>2022</v>
      </c>
      <c r="L1" s="80">
        <f xml:space="preserve"> Calc_Acquirer!L$1</f>
        <v>2023</v>
      </c>
      <c r="M1" s="80">
        <f xml:space="preserve"> Calc_Acquirer!M$1</f>
        <v>2024</v>
      </c>
      <c r="N1" s="80">
        <f xml:space="preserve"> Calc_Acquirer!N$1</f>
        <v>2025</v>
      </c>
      <c r="O1" s="80">
        <f xml:space="preserve"> Calc_Acquirer!O$1</f>
        <v>2026</v>
      </c>
      <c r="P1" s="80">
        <f xml:space="preserve"> Calc_Acquirer!P$1</f>
        <v>2027</v>
      </c>
      <c r="Q1" s="80">
        <f xml:space="preserve"> Calc_Acquirer!Q$1</f>
        <v>2028</v>
      </c>
      <c r="R1" s="80">
        <f xml:space="preserve"> Calc_Acquirer!R$1</f>
        <v>2029</v>
      </c>
      <c r="S1" s="80">
        <f xml:space="preserve"> Calc_Acquirer!S$1</f>
        <v>2030</v>
      </c>
      <c r="T1" s="80">
        <f xml:space="preserve"> Calc_Acquirer!T$1</f>
        <v>2031</v>
      </c>
      <c r="U1" s="80">
        <f xml:space="preserve"> Calc_Acquirer!U$1</f>
        <v>2032</v>
      </c>
      <c r="V1" s="80">
        <f xml:space="preserve"> Calc_Acquirer!V$1</f>
        <v>2033</v>
      </c>
      <c r="W1" s="80">
        <f xml:space="preserve"> Calc_Acquirer!W$1</f>
        <v>2034</v>
      </c>
    </row>
    <row r="2" spans="2:23" x14ac:dyDescent="0.2">
      <c r="B2" s="46" t="str">
        <f xml:space="preserve"> Calc_Acquirer!B$2</f>
        <v>Period</v>
      </c>
      <c r="C2" s="47"/>
      <c r="D2" s="71"/>
      <c r="E2" s="46"/>
      <c r="F2" s="46"/>
      <c r="G2" s="46"/>
      <c r="H2" s="46"/>
      <c r="I2" s="46"/>
      <c r="J2" s="46"/>
      <c r="K2" s="123" t="str">
        <f xml:space="preserve"> Calc_Acquirer!K$2</f>
        <v>Historical</v>
      </c>
      <c r="L2" s="123" t="str">
        <f xml:space="preserve"> Calc_Acquirer!L$2</f>
        <v>Historical</v>
      </c>
      <c r="M2" s="123" t="str">
        <f xml:space="preserve"> Calc_Acquirer!M$2</f>
        <v>Projection</v>
      </c>
      <c r="N2" s="123" t="str">
        <f xml:space="preserve"> Calc_Acquirer!N$2</f>
        <v>Projection</v>
      </c>
      <c r="O2" s="123" t="str">
        <f xml:space="preserve"> Calc_Acquirer!O$2</f>
        <v>Projection</v>
      </c>
      <c r="P2" s="123" t="str">
        <f xml:space="preserve"> Calc_Acquirer!P$2</f>
        <v>Projection</v>
      </c>
      <c r="Q2" s="123" t="str">
        <f xml:space="preserve"> Calc_Acquirer!Q$2</f>
        <v>Projection</v>
      </c>
      <c r="R2" s="123" t="str">
        <f xml:space="preserve"> Calc_Acquirer!R$2</f>
        <v>Projection</v>
      </c>
      <c r="S2" s="123" t="str">
        <f xml:space="preserve"> Calc_Acquirer!S$2</f>
        <v>Projection</v>
      </c>
      <c r="T2" s="123" t="str">
        <f xml:space="preserve"> Calc_Acquirer!T$2</f>
        <v>Projection</v>
      </c>
      <c r="U2" s="123" t="str">
        <f xml:space="preserve"> Calc_Acquirer!U$2</f>
        <v>Projection</v>
      </c>
      <c r="V2" s="123" t="str">
        <f xml:space="preserve"> Calc_Acquirer!V$2</f>
        <v>Projection</v>
      </c>
      <c r="W2" s="123" t="str">
        <f xml:space="preserve"> Calc_Acquirer!W$2</f>
        <v>Projection</v>
      </c>
    </row>
    <row r="3" spans="2:23" s="29" customFormat="1" x14ac:dyDescent="0.2">
      <c r="B3" s="20"/>
      <c r="C3" s="48"/>
      <c r="D3" s="72"/>
      <c r="E3" s="20"/>
      <c r="F3" s="20"/>
      <c r="G3" s="20"/>
      <c r="H3" s="20"/>
      <c r="I3" s="20"/>
      <c r="J3" s="20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</row>
    <row r="4" spans="2:23" x14ac:dyDescent="0.2">
      <c r="B4" s="12" t="s">
        <v>85</v>
      </c>
      <c r="C4" s="41"/>
      <c r="D4" s="176"/>
      <c r="E4" s="12"/>
      <c r="F4" s="12"/>
      <c r="G4" s="12"/>
      <c r="H4" s="12"/>
      <c r="I4" s="12"/>
      <c r="J4" s="12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</row>
    <row r="5" spans="2:23" hidden="1" outlineLevel="1" x14ac:dyDescent="0.2"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</row>
    <row r="6" spans="2:23" hidden="1" outlineLevel="1" x14ac:dyDescent="0.2">
      <c r="B6" s="42">
        <f xml:space="preserve"> Calc_Target!B$54</f>
        <v>0</v>
      </c>
      <c r="C6" s="43"/>
      <c r="D6" s="94">
        <f xml:space="preserve"> Calc_Target!D$54</f>
        <v>0</v>
      </c>
      <c r="E6" s="42"/>
      <c r="F6" s="42"/>
      <c r="G6" s="42"/>
      <c r="H6" s="42"/>
      <c r="I6" s="42"/>
      <c r="J6" s="42"/>
      <c r="K6" s="124">
        <f xml:space="preserve"> Calc_Target!K$54</f>
        <v>0</v>
      </c>
      <c r="L6" s="124">
        <f xml:space="preserve"> Calc_Target!L$54</f>
        <v>0</v>
      </c>
      <c r="M6" s="124">
        <f xml:space="preserve"> Calc_Target!M$54</f>
        <v>0</v>
      </c>
      <c r="N6" s="124">
        <f xml:space="preserve"> Calc_Target!N$54</f>
        <v>0</v>
      </c>
      <c r="O6" s="124">
        <f xml:space="preserve"> Calc_Target!O$54</f>
        <v>0</v>
      </c>
      <c r="P6" s="124">
        <f xml:space="preserve"> Calc_Target!P$54</f>
        <v>0</v>
      </c>
      <c r="Q6" s="124">
        <f xml:space="preserve"> Calc_Target!Q$54</f>
        <v>0</v>
      </c>
      <c r="R6" s="124">
        <f xml:space="preserve"> Calc_Target!R$54</f>
        <v>0</v>
      </c>
      <c r="S6" s="124">
        <f xml:space="preserve"> Calc_Target!S$54</f>
        <v>0</v>
      </c>
      <c r="T6" s="124">
        <f xml:space="preserve"> Calc_Target!T$54</f>
        <v>0</v>
      </c>
      <c r="U6" s="124">
        <f xml:space="preserve"> Calc_Target!U$54</f>
        <v>0</v>
      </c>
      <c r="V6" s="124">
        <f xml:space="preserve"> Calc_Target!V$54</f>
        <v>0</v>
      </c>
      <c r="W6" s="124">
        <f xml:space="preserve"> Calc_Target!W$54</f>
        <v>0</v>
      </c>
    </row>
    <row r="7" spans="2:23" hidden="1" outlineLevel="1" x14ac:dyDescent="0.2">
      <c r="B7" s="42">
        <f xml:space="preserve"> Calc_Target!B$197</f>
        <v>0</v>
      </c>
      <c r="C7" s="43"/>
      <c r="D7" s="94">
        <f xml:space="preserve"> Calc_Target!D$197</f>
        <v>0</v>
      </c>
      <c r="E7" s="42"/>
      <c r="F7" s="42"/>
      <c r="G7" s="42"/>
      <c r="H7" s="42"/>
      <c r="I7" s="42"/>
      <c r="J7" s="42"/>
      <c r="K7" s="124">
        <f xml:space="preserve"> Calc_Target!K$197 * -1</f>
        <v>0</v>
      </c>
      <c r="L7" s="124">
        <f xml:space="preserve"> Calc_Target!L$197 * -1</f>
        <v>0</v>
      </c>
      <c r="M7" s="124">
        <f xml:space="preserve"> Calc_Target!M$197 * -1</f>
        <v>0</v>
      </c>
      <c r="N7" s="124">
        <f xml:space="preserve"> Calc_Target!N$197 * -1</f>
        <v>0</v>
      </c>
      <c r="O7" s="124">
        <f xml:space="preserve"> Calc_Target!O$197 * -1</f>
        <v>0</v>
      </c>
      <c r="P7" s="124">
        <f xml:space="preserve"> Calc_Target!P$197 * -1</f>
        <v>0</v>
      </c>
      <c r="Q7" s="124">
        <f xml:space="preserve"> Calc_Target!Q$197 * -1</f>
        <v>0</v>
      </c>
      <c r="R7" s="124">
        <f xml:space="preserve"> Calc_Target!R$197 * -1</f>
        <v>0</v>
      </c>
      <c r="S7" s="124">
        <f xml:space="preserve"> Calc_Target!S$197 * -1</f>
        <v>0</v>
      </c>
      <c r="T7" s="124">
        <f xml:space="preserve"> Calc_Target!T$197 * -1</f>
        <v>0</v>
      </c>
      <c r="U7" s="124">
        <f xml:space="preserve"> Calc_Target!U$197 * -1</f>
        <v>0</v>
      </c>
      <c r="V7" s="124">
        <f xml:space="preserve"> Calc_Target!V$197 * -1</f>
        <v>0</v>
      </c>
      <c r="W7" s="124">
        <f xml:space="preserve"> Calc_Target!W$197 * -1</f>
        <v>0</v>
      </c>
    </row>
    <row r="8" spans="2:23" hidden="1" outlineLevel="1" x14ac:dyDescent="0.2">
      <c r="B8" s="42">
        <f xml:space="preserve"> Calc_Target!B$86</f>
        <v>0</v>
      </c>
      <c r="C8" s="43"/>
      <c r="D8" s="94">
        <f xml:space="preserve"> Calc_Target!D$86</f>
        <v>0</v>
      </c>
      <c r="E8" s="42"/>
      <c r="F8" s="42"/>
      <c r="G8" s="42"/>
      <c r="H8" s="42"/>
      <c r="I8" s="42"/>
      <c r="J8" s="42"/>
      <c r="K8" s="124">
        <f xml:space="preserve"> Calc_Target!K$86 * -1</f>
        <v>0</v>
      </c>
      <c r="L8" s="124">
        <f xml:space="preserve"> Calc_Target!L$86 * -1</f>
        <v>0</v>
      </c>
      <c r="M8" s="124">
        <f xml:space="preserve"> Calc_Target!M$86 * -1</f>
        <v>0</v>
      </c>
      <c r="N8" s="124">
        <f xml:space="preserve"> Calc_Target!N$86 * -1</f>
        <v>0</v>
      </c>
      <c r="O8" s="124">
        <f xml:space="preserve"> Calc_Target!O$86 * -1</f>
        <v>0</v>
      </c>
      <c r="P8" s="124">
        <f xml:space="preserve"> Calc_Target!P$86 * -1</f>
        <v>0</v>
      </c>
      <c r="Q8" s="124">
        <f xml:space="preserve"> Calc_Target!Q$86 * -1</f>
        <v>0</v>
      </c>
      <c r="R8" s="124">
        <f xml:space="preserve"> Calc_Target!R$86 * -1</f>
        <v>0</v>
      </c>
      <c r="S8" s="124">
        <f xml:space="preserve"> Calc_Target!S$86 * -1</f>
        <v>0</v>
      </c>
      <c r="T8" s="124">
        <f xml:space="preserve"> Calc_Target!T$86 * -1</f>
        <v>0</v>
      </c>
      <c r="U8" s="124">
        <f xml:space="preserve"> Calc_Target!U$86 * -1</f>
        <v>0</v>
      </c>
      <c r="V8" s="124">
        <f xml:space="preserve"> Calc_Target!V$86 * -1</f>
        <v>0</v>
      </c>
      <c r="W8" s="124">
        <f xml:space="preserve"> Calc_Target!W$86 * -1</f>
        <v>0</v>
      </c>
    </row>
    <row r="9" spans="2:23" hidden="1" outlineLevel="1" x14ac:dyDescent="0.2">
      <c r="B9" s="42">
        <f xml:space="preserve"> Calc_Target!B$110</f>
        <v>0</v>
      </c>
      <c r="C9" s="43"/>
      <c r="D9" s="94">
        <f xml:space="preserve"> Calc_Target!D$110</f>
        <v>0</v>
      </c>
      <c r="E9" s="42"/>
      <c r="F9" s="42"/>
      <c r="G9" s="42"/>
      <c r="H9" s="42"/>
      <c r="I9" s="42"/>
      <c r="J9" s="42"/>
      <c r="K9" s="124">
        <f xml:space="preserve"> Calc_Target!K$110 * -1</f>
        <v>0</v>
      </c>
      <c r="L9" s="124">
        <f xml:space="preserve"> Calc_Target!L$110 * -1</f>
        <v>0</v>
      </c>
      <c r="M9" s="124">
        <f xml:space="preserve"> Calc_Target!M$110 * -1</f>
        <v>0</v>
      </c>
      <c r="N9" s="124">
        <f xml:space="preserve"> Calc_Target!N$110 * -1</f>
        <v>0</v>
      </c>
      <c r="O9" s="124">
        <f xml:space="preserve"> Calc_Target!O$110 * -1</f>
        <v>0</v>
      </c>
      <c r="P9" s="124">
        <f xml:space="preserve"> Calc_Target!P$110 * -1</f>
        <v>0</v>
      </c>
      <c r="Q9" s="124">
        <f xml:space="preserve"> Calc_Target!Q$110 * -1</f>
        <v>0</v>
      </c>
      <c r="R9" s="124">
        <f xml:space="preserve"> Calc_Target!R$110 * -1</f>
        <v>0</v>
      </c>
      <c r="S9" s="124">
        <f xml:space="preserve"> Calc_Target!S$110 * -1</f>
        <v>0</v>
      </c>
      <c r="T9" s="124">
        <f xml:space="preserve"> Calc_Target!T$110 * -1</f>
        <v>0</v>
      </c>
      <c r="U9" s="124">
        <f xml:space="preserve"> Calc_Target!U$110 * -1</f>
        <v>0</v>
      </c>
      <c r="V9" s="124">
        <f xml:space="preserve"> Calc_Target!V$110 * -1</f>
        <v>0</v>
      </c>
      <c r="W9" s="124">
        <f xml:space="preserve"> Calc_Target!W$110 * -1</f>
        <v>0</v>
      </c>
    </row>
    <row r="10" spans="2:23" hidden="1" outlineLevel="1" x14ac:dyDescent="0.2">
      <c r="B10" s="42">
        <f xml:space="preserve"> Calc_Target!B$118</f>
        <v>0</v>
      </c>
      <c r="C10" s="43"/>
      <c r="D10" s="94">
        <f xml:space="preserve"> Calc_Target!D$118</f>
        <v>0</v>
      </c>
      <c r="E10" s="42"/>
      <c r="F10" s="42"/>
      <c r="G10" s="42"/>
      <c r="H10" s="42"/>
      <c r="I10" s="42"/>
      <c r="J10" s="42"/>
      <c r="K10" s="124">
        <f xml:space="preserve"> Calc_Target!K$118 * -1</f>
        <v>0</v>
      </c>
      <c r="L10" s="124">
        <f xml:space="preserve"> Calc_Target!L$118 * -1</f>
        <v>0</v>
      </c>
      <c r="M10" s="124">
        <f xml:space="preserve"> Calc_Target!M$118 * -1</f>
        <v>0</v>
      </c>
      <c r="N10" s="124">
        <f xml:space="preserve"> Calc_Target!N$118 * -1</f>
        <v>0</v>
      </c>
      <c r="O10" s="124">
        <f xml:space="preserve"> Calc_Target!O$118 * -1</f>
        <v>0</v>
      </c>
      <c r="P10" s="124">
        <f xml:space="preserve"> Calc_Target!P$118 * -1</f>
        <v>0</v>
      </c>
      <c r="Q10" s="124">
        <f xml:space="preserve"> Calc_Target!Q$118 * -1</f>
        <v>0</v>
      </c>
      <c r="R10" s="124">
        <f xml:space="preserve"> Calc_Target!R$118 * -1</f>
        <v>0</v>
      </c>
      <c r="S10" s="124">
        <f xml:space="preserve"> Calc_Target!S$118 * -1</f>
        <v>0</v>
      </c>
      <c r="T10" s="124">
        <f xml:space="preserve"> Calc_Target!T$118 * -1</f>
        <v>0</v>
      </c>
      <c r="U10" s="124">
        <f xml:space="preserve"> Calc_Target!U$118 * -1</f>
        <v>0</v>
      </c>
      <c r="V10" s="124">
        <f xml:space="preserve"> Calc_Target!V$118 * -1</f>
        <v>0</v>
      </c>
      <c r="W10" s="124">
        <f xml:space="preserve"> Calc_Target!W$118 * -1</f>
        <v>0</v>
      </c>
    </row>
    <row r="11" spans="2:23" hidden="1" outlineLevel="1" x14ac:dyDescent="0.2">
      <c r="B11" s="42">
        <f xml:space="preserve"> Calc_Target!B$126</f>
        <v>0</v>
      </c>
      <c r="C11" s="43"/>
      <c r="D11" s="94">
        <f xml:space="preserve"> Calc_Target!D$126</f>
        <v>0</v>
      </c>
      <c r="E11" s="42"/>
      <c r="F11" s="42"/>
      <c r="G11" s="42"/>
      <c r="H11" s="42"/>
      <c r="I11" s="42"/>
      <c r="J11" s="42"/>
      <c r="K11" s="124">
        <f xml:space="preserve"> Calc_Target!K$126 * -1</f>
        <v>0</v>
      </c>
      <c r="L11" s="124">
        <f xml:space="preserve"> Calc_Target!L$126 * -1</f>
        <v>0</v>
      </c>
      <c r="M11" s="124">
        <f xml:space="preserve"> Calc_Target!M$126 * -1</f>
        <v>0</v>
      </c>
      <c r="N11" s="124">
        <f xml:space="preserve"> Calc_Target!N$126 * -1</f>
        <v>0</v>
      </c>
      <c r="O11" s="124">
        <f xml:space="preserve"> Calc_Target!O$126 * -1</f>
        <v>0</v>
      </c>
      <c r="P11" s="124">
        <f xml:space="preserve"> Calc_Target!P$126 * -1</f>
        <v>0</v>
      </c>
      <c r="Q11" s="124">
        <f xml:space="preserve"> Calc_Target!Q$126 * -1</f>
        <v>0</v>
      </c>
      <c r="R11" s="124">
        <f xml:space="preserve"> Calc_Target!R$126 * -1</f>
        <v>0</v>
      </c>
      <c r="S11" s="124">
        <f xml:space="preserve"> Calc_Target!S$126 * -1</f>
        <v>0</v>
      </c>
      <c r="T11" s="124">
        <f xml:space="preserve"> Calc_Target!T$126 * -1</f>
        <v>0</v>
      </c>
      <c r="U11" s="124">
        <f xml:space="preserve"> Calc_Target!U$126 * -1</f>
        <v>0</v>
      </c>
      <c r="V11" s="124">
        <f xml:space="preserve"> Calc_Target!V$126 * -1</f>
        <v>0</v>
      </c>
      <c r="W11" s="124">
        <f xml:space="preserve"> Calc_Target!W$126 * -1</f>
        <v>0</v>
      </c>
    </row>
    <row r="12" spans="2:23" s="3" customFormat="1" hidden="1" outlineLevel="1" x14ac:dyDescent="0.2">
      <c r="B12" s="8" t="s">
        <v>9</v>
      </c>
      <c r="C12" s="9"/>
      <c r="D12" s="37" t="s">
        <v>26</v>
      </c>
      <c r="E12" s="121"/>
      <c r="F12" s="121"/>
      <c r="G12" s="8"/>
      <c r="H12" s="8"/>
      <c r="I12" s="8"/>
      <c r="J12" s="8"/>
      <c r="K12" s="78">
        <f>SUM(K6:K11)</f>
        <v>0</v>
      </c>
      <c r="L12" s="78">
        <f t="shared" ref="L12:W12" si="0">SUM(L6:L11)</f>
        <v>0</v>
      </c>
      <c r="M12" s="78">
        <f t="shared" si="0"/>
        <v>0</v>
      </c>
      <c r="N12" s="78">
        <f t="shared" si="0"/>
        <v>0</v>
      </c>
      <c r="O12" s="78">
        <f t="shared" si="0"/>
        <v>0</v>
      </c>
      <c r="P12" s="78">
        <f t="shared" si="0"/>
        <v>0</v>
      </c>
      <c r="Q12" s="78">
        <f t="shared" si="0"/>
        <v>0</v>
      </c>
      <c r="R12" s="78">
        <f t="shared" si="0"/>
        <v>0</v>
      </c>
      <c r="S12" s="78">
        <f t="shared" si="0"/>
        <v>0</v>
      </c>
      <c r="T12" s="78">
        <f t="shared" si="0"/>
        <v>0</v>
      </c>
      <c r="U12" s="78">
        <f t="shared" si="0"/>
        <v>0</v>
      </c>
      <c r="V12" s="78">
        <f t="shared" si="0"/>
        <v>0</v>
      </c>
      <c r="W12" s="78">
        <f t="shared" si="0"/>
        <v>0</v>
      </c>
    </row>
    <row r="13" spans="2:23" s="3" customFormat="1" hidden="1" outlineLevel="1" x14ac:dyDescent="0.2">
      <c r="B13" s="33"/>
      <c r="C13" s="34"/>
      <c r="D13" s="56"/>
      <c r="E13" s="180"/>
      <c r="F13" s="180"/>
      <c r="G13" s="33"/>
      <c r="H13" s="33"/>
      <c r="I13" s="33"/>
      <c r="J13" s="33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</row>
    <row r="14" spans="2:23" s="29" customFormat="1" hidden="1" outlineLevel="1" x14ac:dyDescent="0.2">
      <c r="B14" s="96">
        <f xml:space="preserve"> Inputs_Target!B$197</f>
        <v>0</v>
      </c>
      <c r="C14" s="97"/>
      <c r="D14" s="98">
        <f xml:space="preserve"> Inputs_Target!D$197</f>
        <v>0</v>
      </c>
      <c r="E14" s="96"/>
      <c r="F14" s="96"/>
      <c r="G14" s="96"/>
      <c r="H14" s="96"/>
      <c r="I14" s="96"/>
      <c r="J14" s="96"/>
      <c r="K14" s="110">
        <f xml:space="preserve"> Inputs_Target!K$197</f>
        <v>0</v>
      </c>
      <c r="L14" s="204">
        <f xml:space="preserve"> Inputs_Target!L$197</f>
        <v>0</v>
      </c>
      <c r="M14" s="204">
        <f xml:space="preserve"> Inputs_Target!M$197</f>
        <v>0</v>
      </c>
      <c r="N14" s="204">
        <f xml:space="preserve"> Inputs_Target!N$197</f>
        <v>0</v>
      </c>
      <c r="O14" s="204">
        <f xml:space="preserve"> Inputs_Target!O$197</f>
        <v>0</v>
      </c>
      <c r="P14" s="204">
        <f xml:space="preserve"> Inputs_Target!P$197</f>
        <v>0</v>
      </c>
      <c r="Q14" s="204">
        <f xml:space="preserve"> Inputs_Target!Q$197</f>
        <v>0</v>
      </c>
      <c r="R14" s="204">
        <f xml:space="preserve"> Inputs_Target!R$197</f>
        <v>0</v>
      </c>
      <c r="S14" s="204">
        <f xml:space="preserve"> Inputs_Target!S$197</f>
        <v>0</v>
      </c>
      <c r="T14" s="204">
        <f xml:space="preserve"> Inputs_Target!T$197</f>
        <v>0</v>
      </c>
      <c r="U14" s="204">
        <f xml:space="preserve"> Inputs_Target!U$197</f>
        <v>0</v>
      </c>
      <c r="V14" s="204">
        <f xml:space="preserve"> Inputs_Target!V$197</f>
        <v>0</v>
      </c>
      <c r="W14" s="204">
        <f xml:space="preserve"> Inputs_Target!W$197</f>
        <v>0</v>
      </c>
    </row>
    <row r="15" spans="2:23" s="29" customFormat="1" hidden="1" outlineLevel="1" x14ac:dyDescent="0.2">
      <c r="B15" s="96">
        <f xml:space="preserve"> Inputs_Target!B$133</f>
        <v>0</v>
      </c>
      <c r="C15" s="97"/>
      <c r="D15" s="98">
        <f xml:space="preserve"> Inputs_Target!D$133</f>
        <v>0</v>
      </c>
      <c r="E15" s="148"/>
      <c r="F15" s="148"/>
      <c r="G15" s="96"/>
      <c r="H15" s="96"/>
      <c r="I15" s="96"/>
      <c r="J15" s="96"/>
      <c r="K15" s="110">
        <f xml:space="preserve"> Inputs_Target!K$133 * -1</f>
        <v>0</v>
      </c>
      <c r="L15" s="110">
        <f xml:space="preserve"> Inputs_Target!L$133 * -1</f>
        <v>0</v>
      </c>
      <c r="M15" s="110">
        <f xml:space="preserve"> Inputs_Target!M$133 * -1</f>
        <v>0</v>
      </c>
      <c r="N15" s="110">
        <f xml:space="preserve"> Inputs_Target!N$133 * -1</f>
        <v>0</v>
      </c>
      <c r="O15" s="110">
        <f xml:space="preserve"> Inputs_Target!O$133 * -1</f>
        <v>0</v>
      </c>
      <c r="P15" s="110">
        <f xml:space="preserve"> Inputs_Target!P$133 * -1</f>
        <v>0</v>
      </c>
      <c r="Q15" s="110">
        <f xml:space="preserve"> Inputs_Target!Q$133 * -1</f>
        <v>0</v>
      </c>
      <c r="R15" s="110">
        <f xml:space="preserve"> Inputs_Target!R$133 * -1</f>
        <v>0</v>
      </c>
      <c r="S15" s="110">
        <f xml:space="preserve"> Inputs_Target!S$133 * -1</f>
        <v>0</v>
      </c>
      <c r="T15" s="110">
        <f xml:space="preserve"> Inputs_Target!T$133 * -1</f>
        <v>0</v>
      </c>
      <c r="U15" s="110">
        <f xml:space="preserve"> Inputs_Target!U$133 * -1</f>
        <v>0</v>
      </c>
      <c r="V15" s="110">
        <f xml:space="preserve"> Inputs_Target!V$133 * -1</f>
        <v>0</v>
      </c>
      <c r="W15" s="110">
        <f xml:space="preserve"> Inputs_Target!W$133 * -1</f>
        <v>0</v>
      </c>
    </row>
    <row r="16" spans="2:23" s="29" customFormat="1" hidden="1" outlineLevel="1" x14ac:dyDescent="0.2">
      <c r="B16" s="96">
        <f xml:space="preserve"> Inputs_Target!B$137</f>
        <v>0</v>
      </c>
      <c r="C16" s="97"/>
      <c r="D16" s="98">
        <f xml:space="preserve"> Inputs_Target!D$137</f>
        <v>0</v>
      </c>
      <c r="E16" s="148"/>
      <c r="F16" s="148"/>
      <c r="G16" s="96"/>
      <c r="H16" s="96"/>
      <c r="I16" s="96"/>
      <c r="J16" s="96"/>
      <c r="K16" s="110">
        <f xml:space="preserve"> Inputs_Target!K$137 * -1</f>
        <v>0</v>
      </c>
      <c r="L16" s="110">
        <f xml:space="preserve"> Inputs_Target!L$137 * -1</f>
        <v>0</v>
      </c>
      <c r="M16" s="110">
        <f xml:space="preserve"> Inputs_Target!M$137 * -1</f>
        <v>0</v>
      </c>
      <c r="N16" s="110">
        <f xml:space="preserve"> Inputs_Target!N$137 * -1</f>
        <v>0</v>
      </c>
      <c r="O16" s="110">
        <f xml:space="preserve"> Inputs_Target!O$137 * -1</f>
        <v>0</v>
      </c>
      <c r="P16" s="110">
        <f xml:space="preserve"> Inputs_Target!P$137 * -1</f>
        <v>0</v>
      </c>
      <c r="Q16" s="110">
        <f xml:space="preserve"> Inputs_Target!Q$137 * -1</f>
        <v>0</v>
      </c>
      <c r="R16" s="110">
        <f xml:space="preserve"> Inputs_Target!R$137 * -1</f>
        <v>0</v>
      </c>
      <c r="S16" s="110">
        <f xml:space="preserve"> Inputs_Target!S$137 * -1</f>
        <v>0</v>
      </c>
      <c r="T16" s="110">
        <f xml:space="preserve"> Inputs_Target!T$137 * -1</f>
        <v>0</v>
      </c>
      <c r="U16" s="110">
        <f xml:space="preserve"> Inputs_Target!U$137 * -1</f>
        <v>0</v>
      </c>
      <c r="V16" s="110">
        <f xml:space="preserve"> Inputs_Target!V$137 * -1</f>
        <v>0</v>
      </c>
      <c r="W16" s="110">
        <f xml:space="preserve"> Inputs_Target!W$137 * -1</f>
        <v>0</v>
      </c>
    </row>
    <row r="17" spans="2:24" s="29" customFormat="1" hidden="1" outlineLevel="1" x14ac:dyDescent="0.2">
      <c r="B17" s="96">
        <f xml:space="preserve"> Calc_Target!B$322</f>
        <v>0</v>
      </c>
      <c r="C17" s="97"/>
      <c r="D17" s="98">
        <f xml:space="preserve"> Calc_Target!D$322</f>
        <v>0</v>
      </c>
      <c r="E17" s="148"/>
      <c r="F17" s="148"/>
      <c r="G17" s="96"/>
      <c r="H17" s="96"/>
      <c r="I17" s="96"/>
      <c r="J17" s="96"/>
      <c r="K17" s="110">
        <f xml:space="preserve"> Calc_Target!K$322 * -1</f>
        <v>0</v>
      </c>
      <c r="L17" s="110">
        <f xml:space="preserve"> Calc_Target!L$322 * -1</f>
        <v>0</v>
      </c>
      <c r="M17" s="110">
        <f xml:space="preserve"> Calc_Target!M$322 * -1</f>
        <v>0</v>
      </c>
      <c r="N17" s="110">
        <f xml:space="preserve"> Calc_Target!N$322 * -1</f>
        <v>0</v>
      </c>
      <c r="O17" s="110">
        <f xml:space="preserve"> Calc_Target!O$322 * -1</f>
        <v>0</v>
      </c>
      <c r="P17" s="110">
        <f xml:space="preserve"> Calc_Target!P$322 * -1</f>
        <v>0</v>
      </c>
      <c r="Q17" s="110">
        <f xml:space="preserve"> Calc_Target!Q$322 * -1</f>
        <v>0</v>
      </c>
      <c r="R17" s="110">
        <f xml:space="preserve"> Calc_Target!R$322 * -1</f>
        <v>0</v>
      </c>
      <c r="S17" s="110">
        <f xml:space="preserve"> Calc_Target!S$322 * -1</f>
        <v>0</v>
      </c>
      <c r="T17" s="110">
        <f xml:space="preserve"> Calc_Target!T$322 * -1</f>
        <v>0</v>
      </c>
      <c r="U17" s="110">
        <f xml:space="preserve"> Calc_Target!U$322 * -1</f>
        <v>0</v>
      </c>
      <c r="V17" s="110">
        <f xml:space="preserve"> Calc_Target!V$322 * -1</f>
        <v>0</v>
      </c>
      <c r="W17" s="110">
        <f xml:space="preserve"> Calc_Target!W$322 * -1</f>
        <v>0</v>
      </c>
    </row>
    <row r="18" spans="2:24" s="20" customFormat="1" hidden="1" outlineLevel="1" x14ac:dyDescent="0.2">
      <c r="B18" s="18" t="s">
        <v>11</v>
      </c>
      <c r="C18" s="19"/>
      <c r="D18" s="52" t="s">
        <v>26</v>
      </c>
      <c r="E18" s="222"/>
      <c r="F18" s="222"/>
      <c r="G18" s="18"/>
      <c r="H18" s="18"/>
      <c r="I18" s="18"/>
      <c r="J18" s="18"/>
      <c r="K18" s="200">
        <f t="shared" ref="K18:W18" si="1">SUM(K12:K17)</f>
        <v>0</v>
      </c>
      <c r="L18" s="200">
        <f t="shared" si="1"/>
        <v>0</v>
      </c>
      <c r="M18" s="200">
        <f t="shared" si="1"/>
        <v>0</v>
      </c>
      <c r="N18" s="200">
        <f t="shared" si="1"/>
        <v>0</v>
      </c>
      <c r="O18" s="200">
        <f t="shared" si="1"/>
        <v>0</v>
      </c>
      <c r="P18" s="200">
        <f t="shared" si="1"/>
        <v>0</v>
      </c>
      <c r="Q18" s="200">
        <f t="shared" si="1"/>
        <v>0</v>
      </c>
      <c r="R18" s="200">
        <f t="shared" si="1"/>
        <v>0</v>
      </c>
      <c r="S18" s="200">
        <f t="shared" si="1"/>
        <v>0</v>
      </c>
      <c r="T18" s="200">
        <f t="shared" si="1"/>
        <v>0</v>
      </c>
      <c r="U18" s="200">
        <f t="shared" si="1"/>
        <v>0</v>
      </c>
      <c r="V18" s="200">
        <f t="shared" si="1"/>
        <v>0</v>
      </c>
      <c r="W18" s="200">
        <f t="shared" si="1"/>
        <v>0</v>
      </c>
    </row>
    <row r="19" spans="2:24" s="29" customFormat="1" hidden="1" outlineLevel="1" x14ac:dyDescent="0.2">
      <c r="C19" s="61"/>
      <c r="D19" s="75"/>
      <c r="K19" s="75"/>
      <c r="L19" s="203"/>
      <c r="M19" s="203"/>
      <c r="N19" s="203"/>
      <c r="O19" s="203"/>
      <c r="P19" s="203"/>
      <c r="Q19" s="203"/>
      <c r="R19" s="203"/>
      <c r="S19" s="203"/>
      <c r="T19" s="203"/>
      <c r="U19" s="203"/>
      <c r="V19" s="203"/>
      <c r="W19" s="203"/>
    </row>
    <row r="20" spans="2:24" hidden="1" outlineLevel="1" x14ac:dyDescent="0.2">
      <c r="B20" s="96">
        <f xml:space="preserve"> Inputs_Target!B$141</f>
        <v>0</v>
      </c>
      <c r="C20" s="97"/>
      <c r="D20" s="98">
        <f xml:space="preserve"> Inputs_Target!D$141</f>
        <v>0</v>
      </c>
      <c r="E20" s="148"/>
      <c r="F20" s="148"/>
      <c r="G20" s="96"/>
      <c r="H20" s="96"/>
      <c r="I20" s="96"/>
      <c r="J20" s="96"/>
      <c r="K20" s="110">
        <f xml:space="preserve"> Inputs_Target!K$141</f>
        <v>0</v>
      </c>
      <c r="L20" s="110">
        <f xml:space="preserve"> Inputs_Target!L$141</f>
        <v>0</v>
      </c>
      <c r="M20" s="110">
        <f xml:space="preserve"> Inputs_Target!M$141</f>
        <v>0</v>
      </c>
      <c r="N20" s="110">
        <f xml:space="preserve"> Inputs_Target!N$141</f>
        <v>0</v>
      </c>
      <c r="O20" s="110">
        <f xml:space="preserve"> Inputs_Target!O$141</f>
        <v>0</v>
      </c>
      <c r="P20" s="110">
        <f xml:space="preserve"> Inputs_Target!P$141</f>
        <v>0</v>
      </c>
      <c r="Q20" s="110">
        <f xml:space="preserve"> Inputs_Target!Q$141</f>
        <v>0</v>
      </c>
      <c r="R20" s="110">
        <f xml:space="preserve"> Inputs_Target!R$141</f>
        <v>0</v>
      </c>
      <c r="S20" s="110">
        <f xml:space="preserve"> Inputs_Target!S$141</f>
        <v>0</v>
      </c>
      <c r="T20" s="110">
        <f xml:space="preserve"> Inputs_Target!T$141</f>
        <v>0</v>
      </c>
      <c r="U20" s="110">
        <f xml:space="preserve"> Inputs_Target!U$141</f>
        <v>0</v>
      </c>
      <c r="V20" s="110">
        <f xml:space="preserve"> Inputs_Target!V$141</f>
        <v>0</v>
      </c>
      <c r="W20" s="110">
        <f xml:space="preserve"> Inputs_Target!W$141</f>
        <v>0</v>
      </c>
    </row>
    <row r="21" spans="2:24" s="29" customFormat="1" hidden="1" outlineLevel="1" x14ac:dyDescent="0.2">
      <c r="B21" s="96">
        <f xml:space="preserve"> Calc_Target!B$187</f>
        <v>0</v>
      </c>
      <c r="C21" s="97"/>
      <c r="D21" s="98">
        <f xml:space="preserve"> Calc_Target!D$187</f>
        <v>0</v>
      </c>
      <c r="E21" s="148"/>
      <c r="F21" s="148"/>
      <c r="G21" s="96"/>
      <c r="H21" s="96"/>
      <c r="I21" s="96"/>
      <c r="J21" s="96"/>
      <c r="K21" s="110">
        <f xml:space="preserve"> Calc_Target!K$187 * -1</f>
        <v>0</v>
      </c>
      <c r="L21" s="110">
        <f xml:space="preserve"> Calc_Target!L$187 * -1</f>
        <v>0</v>
      </c>
      <c r="M21" s="110">
        <f xml:space="preserve"> Calc_Target!M$187 * -1</f>
        <v>0</v>
      </c>
      <c r="N21" s="110">
        <f xml:space="preserve"> Calc_Target!N$187 * -1</f>
        <v>0</v>
      </c>
      <c r="O21" s="110">
        <f xml:space="preserve"> Calc_Target!O$187 * -1</f>
        <v>0</v>
      </c>
      <c r="P21" s="110">
        <f xml:space="preserve"> Calc_Target!P$187 * -1</f>
        <v>0</v>
      </c>
      <c r="Q21" s="110">
        <f xml:space="preserve"> Calc_Target!Q$187 * -1</f>
        <v>0</v>
      </c>
      <c r="R21" s="110">
        <f xml:space="preserve"> Calc_Target!R$187 * -1</f>
        <v>0</v>
      </c>
      <c r="S21" s="110">
        <f xml:space="preserve"> Calc_Target!S$187 * -1</f>
        <v>0</v>
      </c>
      <c r="T21" s="110">
        <f xml:space="preserve"> Calc_Target!T$187 * -1</f>
        <v>0</v>
      </c>
      <c r="U21" s="110">
        <f xml:space="preserve"> Calc_Target!U$187 * -1</f>
        <v>0</v>
      </c>
      <c r="V21" s="110">
        <f xml:space="preserve"> Calc_Target!V$187 * -1</f>
        <v>0</v>
      </c>
      <c r="W21" s="110">
        <f xml:space="preserve"> Calc_Target!W$187 * -1</f>
        <v>0</v>
      </c>
    </row>
    <row r="22" spans="2:24" hidden="1" outlineLevel="1" x14ac:dyDescent="0.2">
      <c r="B22" s="96">
        <f xml:space="preserve"> Inputs_Target!B$145</f>
        <v>0</v>
      </c>
      <c r="C22" s="97"/>
      <c r="D22" s="98">
        <f xml:space="preserve"> Inputs_Target!D$145</f>
        <v>0</v>
      </c>
      <c r="E22" s="148"/>
      <c r="F22" s="148"/>
      <c r="G22" s="96"/>
      <c r="H22" s="96"/>
      <c r="I22" s="96"/>
      <c r="J22" s="96"/>
      <c r="K22" s="110">
        <f xml:space="preserve"> Inputs_Target!K$145</f>
        <v>0</v>
      </c>
      <c r="L22" s="110">
        <f xml:space="preserve"> Inputs_Target!L$145</f>
        <v>0</v>
      </c>
      <c r="M22" s="110">
        <f xml:space="preserve"> Inputs_Target!M$145</f>
        <v>0</v>
      </c>
      <c r="N22" s="110">
        <f xml:space="preserve"> Inputs_Target!N$145</f>
        <v>0</v>
      </c>
      <c r="O22" s="110">
        <f xml:space="preserve"> Inputs_Target!O$145</f>
        <v>0</v>
      </c>
      <c r="P22" s="110">
        <f xml:space="preserve"> Inputs_Target!P$145</f>
        <v>0</v>
      </c>
      <c r="Q22" s="110">
        <f xml:space="preserve"> Inputs_Target!Q$145</f>
        <v>0</v>
      </c>
      <c r="R22" s="110">
        <f xml:space="preserve"> Inputs_Target!R$145</f>
        <v>0</v>
      </c>
      <c r="S22" s="110">
        <f xml:space="preserve"> Inputs_Target!S$145</f>
        <v>0</v>
      </c>
      <c r="T22" s="110">
        <f xml:space="preserve"> Inputs_Target!T$145</f>
        <v>0</v>
      </c>
      <c r="U22" s="110">
        <f xml:space="preserve"> Inputs_Target!U$145</f>
        <v>0</v>
      </c>
      <c r="V22" s="110">
        <f xml:space="preserve"> Inputs_Target!V$145</f>
        <v>0</v>
      </c>
      <c r="W22" s="110">
        <f xml:space="preserve"> Inputs_Target!W$145</f>
        <v>0</v>
      </c>
    </row>
    <row r="23" spans="2:24" s="29" customFormat="1" hidden="1" outlineLevel="1" x14ac:dyDescent="0.2">
      <c r="B23" s="96">
        <f xml:space="preserve"> Inputs_Target!B$149</f>
        <v>0</v>
      </c>
      <c r="C23" s="97"/>
      <c r="D23" s="98">
        <f xml:space="preserve"> Inputs_Target!D$149</f>
        <v>0</v>
      </c>
      <c r="E23" s="148"/>
      <c r="F23" s="148"/>
      <c r="G23" s="96"/>
      <c r="H23" s="96"/>
      <c r="I23" s="96"/>
      <c r="J23" s="96"/>
      <c r="K23" s="110">
        <f xml:space="preserve"> Inputs_Target!K$149</f>
        <v>0</v>
      </c>
      <c r="L23" s="110">
        <f xml:space="preserve"> Inputs_Target!L$149</f>
        <v>0</v>
      </c>
      <c r="M23" s="110">
        <f xml:space="preserve"> Inputs_Target!M$149</f>
        <v>0</v>
      </c>
      <c r="N23" s="110">
        <f xml:space="preserve"> Inputs_Target!N$149</f>
        <v>0</v>
      </c>
      <c r="O23" s="110">
        <f xml:space="preserve"> Inputs_Target!O$149</f>
        <v>0</v>
      </c>
      <c r="P23" s="110">
        <f xml:space="preserve"> Inputs_Target!P$149</f>
        <v>0</v>
      </c>
      <c r="Q23" s="110">
        <f xml:space="preserve"> Inputs_Target!Q$149</f>
        <v>0</v>
      </c>
      <c r="R23" s="110">
        <f xml:space="preserve"> Inputs_Target!R$149</f>
        <v>0</v>
      </c>
      <c r="S23" s="110">
        <f xml:space="preserve"> Inputs_Target!S$149</f>
        <v>0</v>
      </c>
      <c r="T23" s="110">
        <f xml:space="preserve"> Inputs_Target!T$149</f>
        <v>0</v>
      </c>
      <c r="U23" s="110">
        <f xml:space="preserve"> Inputs_Target!U$149</f>
        <v>0</v>
      </c>
      <c r="V23" s="110">
        <f xml:space="preserve"> Inputs_Target!V$149</f>
        <v>0</v>
      </c>
      <c r="W23" s="110">
        <f xml:space="preserve"> Inputs_Target!W$149</f>
        <v>0</v>
      </c>
    </row>
    <row r="24" spans="2:24" s="29" customFormat="1" hidden="1" outlineLevel="1" x14ac:dyDescent="0.2">
      <c r="B24" s="96">
        <f xml:space="preserve"> Inputs_Target!B$153</f>
        <v>0</v>
      </c>
      <c r="C24" s="97"/>
      <c r="D24" s="98">
        <f xml:space="preserve"> Inputs_Target!D$153</f>
        <v>0</v>
      </c>
      <c r="E24" s="148"/>
      <c r="F24" s="148"/>
      <c r="G24" s="96"/>
      <c r="H24" s="96"/>
      <c r="I24" s="96"/>
      <c r="J24" s="96"/>
      <c r="K24" s="110">
        <f xml:space="preserve"> Inputs_Target!K$153</f>
        <v>0</v>
      </c>
      <c r="L24" s="110">
        <f xml:space="preserve"> Inputs_Target!L$153</f>
        <v>0</v>
      </c>
      <c r="M24" s="110">
        <f xml:space="preserve"> Inputs_Target!M$153</f>
        <v>0</v>
      </c>
      <c r="N24" s="110">
        <f xml:space="preserve"> Inputs_Target!N$153</f>
        <v>0</v>
      </c>
      <c r="O24" s="110">
        <f xml:space="preserve"> Inputs_Target!O$153</f>
        <v>0</v>
      </c>
      <c r="P24" s="110">
        <f xml:space="preserve"> Inputs_Target!P$153</f>
        <v>0</v>
      </c>
      <c r="Q24" s="110">
        <f xml:space="preserve"> Inputs_Target!Q$153</f>
        <v>0</v>
      </c>
      <c r="R24" s="110">
        <f xml:space="preserve"> Inputs_Target!R$153</f>
        <v>0</v>
      </c>
      <c r="S24" s="110">
        <f xml:space="preserve"> Inputs_Target!S$153</f>
        <v>0</v>
      </c>
      <c r="T24" s="110">
        <f xml:space="preserve"> Inputs_Target!T$153</f>
        <v>0</v>
      </c>
      <c r="U24" s="110">
        <f xml:space="preserve"> Inputs_Target!U$153</f>
        <v>0</v>
      </c>
      <c r="V24" s="110">
        <f xml:space="preserve"> Inputs_Target!V$153</f>
        <v>0</v>
      </c>
      <c r="W24" s="110">
        <f xml:space="preserve"> Inputs_Target!W$153</f>
        <v>0</v>
      </c>
    </row>
    <row r="25" spans="2:24" s="29" customFormat="1" hidden="1" outlineLevel="1" x14ac:dyDescent="0.2">
      <c r="B25" s="96">
        <f xml:space="preserve"> Inputs_Target!B$157</f>
        <v>0</v>
      </c>
      <c r="C25" s="97"/>
      <c r="D25" s="98">
        <f xml:space="preserve"> Inputs_Target!D$157</f>
        <v>0</v>
      </c>
      <c r="E25" s="148"/>
      <c r="F25" s="148"/>
      <c r="G25" s="96"/>
      <c r="H25" s="96"/>
      <c r="I25" s="96"/>
      <c r="J25" s="96"/>
      <c r="K25" s="110">
        <f xml:space="preserve"> Inputs_Target!K$157</f>
        <v>0</v>
      </c>
      <c r="L25" s="110">
        <f xml:space="preserve"> Inputs_Target!L$157</f>
        <v>0</v>
      </c>
      <c r="M25" s="110">
        <f xml:space="preserve"> Inputs_Target!M$157</f>
        <v>0</v>
      </c>
      <c r="N25" s="110">
        <f xml:space="preserve"> Inputs_Target!N$157</f>
        <v>0</v>
      </c>
      <c r="O25" s="110">
        <f xml:space="preserve"> Inputs_Target!O$157</f>
        <v>0</v>
      </c>
      <c r="P25" s="110">
        <f xml:space="preserve"> Inputs_Target!P$157</f>
        <v>0</v>
      </c>
      <c r="Q25" s="110">
        <f xml:space="preserve"> Inputs_Target!Q$157</f>
        <v>0</v>
      </c>
      <c r="R25" s="110">
        <f xml:space="preserve"> Inputs_Target!R$157</f>
        <v>0</v>
      </c>
      <c r="S25" s="110">
        <f xml:space="preserve"> Inputs_Target!S$157</f>
        <v>0</v>
      </c>
      <c r="T25" s="110">
        <f xml:space="preserve"> Inputs_Target!T$157</f>
        <v>0</v>
      </c>
      <c r="U25" s="110">
        <f xml:space="preserve"> Inputs_Target!U$157</f>
        <v>0</v>
      </c>
      <c r="V25" s="110">
        <f xml:space="preserve"> Inputs_Target!V$157</f>
        <v>0</v>
      </c>
      <c r="W25" s="110">
        <f xml:space="preserve"> Inputs_Target!W$157</f>
        <v>0</v>
      </c>
    </row>
    <row r="26" spans="2:24" s="29" customFormat="1" hidden="1" outlineLevel="1" x14ac:dyDescent="0.2">
      <c r="B26" s="96">
        <f xml:space="preserve"> Inputs_Target!B$161</f>
        <v>0</v>
      </c>
      <c r="C26" s="97"/>
      <c r="D26" s="98">
        <f xml:space="preserve"> Inputs_Target!D$161</f>
        <v>0</v>
      </c>
      <c r="E26" s="148"/>
      <c r="F26" s="148"/>
      <c r="G26" s="96"/>
      <c r="H26" s="96"/>
      <c r="I26" s="96"/>
      <c r="J26" s="96"/>
      <c r="K26" s="110">
        <f xml:space="preserve"> Inputs_Target!K$161</f>
        <v>0</v>
      </c>
      <c r="L26" s="110">
        <f xml:space="preserve"> Inputs_Target!L$161</f>
        <v>0</v>
      </c>
      <c r="M26" s="110">
        <f xml:space="preserve"> Inputs_Target!M$161</f>
        <v>0</v>
      </c>
      <c r="N26" s="110">
        <f xml:space="preserve"> Inputs_Target!N$161</f>
        <v>0</v>
      </c>
      <c r="O26" s="110">
        <f xml:space="preserve"> Inputs_Target!O$161</f>
        <v>0</v>
      </c>
      <c r="P26" s="110">
        <f xml:space="preserve"> Inputs_Target!P$161</f>
        <v>0</v>
      </c>
      <c r="Q26" s="110">
        <f xml:space="preserve"> Inputs_Target!Q$161</f>
        <v>0</v>
      </c>
      <c r="R26" s="110">
        <f xml:space="preserve"> Inputs_Target!R$161</f>
        <v>0</v>
      </c>
      <c r="S26" s="110">
        <f xml:space="preserve"> Inputs_Target!S$161</f>
        <v>0</v>
      </c>
      <c r="T26" s="110">
        <f xml:space="preserve"> Inputs_Target!T$161</f>
        <v>0</v>
      </c>
      <c r="U26" s="110">
        <f xml:space="preserve"> Inputs_Target!U$161</f>
        <v>0</v>
      </c>
      <c r="V26" s="110">
        <f xml:space="preserve"> Inputs_Target!V$161</f>
        <v>0</v>
      </c>
      <c r="W26" s="110">
        <f xml:space="preserve"> Inputs_Target!W$161</f>
        <v>0</v>
      </c>
    </row>
    <row r="27" spans="2:24" s="29" customFormat="1" hidden="1" outlineLevel="1" x14ac:dyDescent="0.2">
      <c r="B27" s="96">
        <f xml:space="preserve"> Inputs_Target!B$165</f>
        <v>0</v>
      </c>
      <c r="C27" s="97"/>
      <c r="D27" s="98">
        <f xml:space="preserve"> Inputs_Target!D$165</f>
        <v>0</v>
      </c>
      <c r="E27" s="148"/>
      <c r="F27" s="148"/>
      <c r="G27" s="96"/>
      <c r="H27" s="96"/>
      <c r="I27" s="96"/>
      <c r="J27" s="96"/>
      <c r="K27" s="110">
        <f xml:space="preserve"> Inputs_Target!K$165</f>
        <v>0</v>
      </c>
      <c r="L27" s="204">
        <f xml:space="preserve"> Inputs_Target!L$165</f>
        <v>0</v>
      </c>
      <c r="M27" s="204">
        <f xml:space="preserve"> Inputs_Target!M$165</f>
        <v>0</v>
      </c>
      <c r="N27" s="204">
        <f xml:space="preserve"> Inputs_Target!N$165</f>
        <v>0</v>
      </c>
      <c r="O27" s="204">
        <f xml:space="preserve"> Inputs_Target!O$165</f>
        <v>0</v>
      </c>
      <c r="P27" s="204">
        <f xml:space="preserve"> Inputs_Target!P$165</f>
        <v>0</v>
      </c>
      <c r="Q27" s="204">
        <f xml:space="preserve"> Inputs_Target!Q$165</f>
        <v>0</v>
      </c>
      <c r="R27" s="204">
        <f xml:space="preserve"> Inputs_Target!R$165</f>
        <v>0</v>
      </c>
      <c r="S27" s="204">
        <f xml:space="preserve"> Inputs_Target!S$165</f>
        <v>0</v>
      </c>
      <c r="T27" s="204">
        <f xml:space="preserve"> Inputs_Target!T$165</f>
        <v>0</v>
      </c>
      <c r="U27" s="204">
        <f xml:space="preserve"> Inputs_Target!U$165</f>
        <v>0</v>
      </c>
      <c r="V27" s="204">
        <f xml:space="preserve"> Inputs_Target!V$165</f>
        <v>0</v>
      </c>
      <c r="W27" s="204">
        <f xml:space="preserve"> Inputs_Target!W$165</f>
        <v>0</v>
      </c>
    </row>
    <row r="28" spans="2:24" s="20" customFormat="1" hidden="1" outlineLevel="1" x14ac:dyDescent="0.2">
      <c r="B28" s="18" t="s">
        <v>14</v>
      </c>
      <c r="C28" s="19"/>
      <c r="D28" s="52" t="s">
        <v>26</v>
      </c>
      <c r="E28" s="18"/>
      <c r="F28" s="18"/>
      <c r="G28" s="18"/>
      <c r="H28" s="18"/>
      <c r="I28" s="18"/>
      <c r="J28" s="18"/>
      <c r="K28" s="200">
        <f t="shared" ref="K28:W28" si="2" xml:space="preserve"> SUM(K18:K27)</f>
        <v>0</v>
      </c>
      <c r="L28" s="200">
        <f t="shared" si="2"/>
        <v>0</v>
      </c>
      <c r="M28" s="200">
        <f t="shared" si="2"/>
        <v>0</v>
      </c>
      <c r="N28" s="200">
        <f t="shared" si="2"/>
        <v>0</v>
      </c>
      <c r="O28" s="200">
        <f t="shared" si="2"/>
        <v>0</v>
      </c>
      <c r="P28" s="200">
        <f t="shared" si="2"/>
        <v>0</v>
      </c>
      <c r="Q28" s="200">
        <f t="shared" si="2"/>
        <v>0</v>
      </c>
      <c r="R28" s="200">
        <f t="shared" si="2"/>
        <v>0</v>
      </c>
      <c r="S28" s="200">
        <f t="shared" si="2"/>
        <v>0</v>
      </c>
      <c r="T28" s="200">
        <f t="shared" si="2"/>
        <v>0</v>
      </c>
      <c r="U28" s="200">
        <f t="shared" si="2"/>
        <v>0</v>
      </c>
      <c r="V28" s="200">
        <f t="shared" si="2"/>
        <v>0</v>
      </c>
      <c r="W28" s="200">
        <f t="shared" si="2"/>
        <v>0</v>
      </c>
    </row>
    <row r="29" spans="2:24" s="29" customFormat="1" hidden="1" outlineLevel="1" x14ac:dyDescent="0.2">
      <c r="C29" s="61"/>
      <c r="D29" s="75"/>
      <c r="K29" s="75"/>
      <c r="L29" s="203"/>
      <c r="M29" s="203"/>
      <c r="N29" s="203"/>
      <c r="O29" s="203"/>
      <c r="P29" s="203"/>
      <c r="Q29" s="203"/>
      <c r="R29" s="203"/>
      <c r="S29" s="203"/>
      <c r="T29" s="203"/>
      <c r="U29" s="203"/>
      <c r="V29" s="203"/>
      <c r="W29" s="203"/>
    </row>
    <row r="30" spans="2:24" hidden="1" outlineLevel="1" x14ac:dyDescent="0.2">
      <c r="B30" s="96">
        <f xml:space="preserve"> Calc_Target!B$245</f>
        <v>0</v>
      </c>
      <c r="C30" s="97"/>
      <c r="D30" s="98">
        <f xml:space="preserve"> Calc_Target!D$245</f>
        <v>0</v>
      </c>
      <c r="E30" s="96"/>
      <c r="F30" s="96"/>
      <c r="G30" s="96"/>
      <c r="H30" s="96"/>
      <c r="I30" s="96"/>
      <c r="J30" s="96"/>
      <c r="K30" s="110">
        <f xml:space="preserve"> Calc_Target!K$245</f>
        <v>0</v>
      </c>
      <c r="L30" s="110">
        <f xml:space="preserve"> Calc_Target!L$245</f>
        <v>0</v>
      </c>
      <c r="M30" s="110">
        <f xml:space="preserve"> Calc_Target!M$245</f>
        <v>0</v>
      </c>
      <c r="N30" s="110">
        <f xml:space="preserve"> Calc_Target!N$245</f>
        <v>0</v>
      </c>
      <c r="O30" s="110">
        <f xml:space="preserve"> Calc_Target!O$245</f>
        <v>0</v>
      </c>
      <c r="P30" s="110">
        <f xml:space="preserve"> Calc_Target!P$245</f>
        <v>0</v>
      </c>
      <c r="Q30" s="110">
        <f xml:space="preserve"> Calc_Target!Q$245</f>
        <v>0</v>
      </c>
      <c r="R30" s="110">
        <f xml:space="preserve"> Calc_Target!R$245</f>
        <v>0</v>
      </c>
      <c r="S30" s="110">
        <f xml:space="preserve"> Calc_Target!S$245</f>
        <v>0</v>
      </c>
      <c r="T30" s="110">
        <f xml:space="preserve"> Calc_Target!T$245</f>
        <v>0</v>
      </c>
      <c r="U30" s="110">
        <f xml:space="preserve"> Calc_Target!U$245</f>
        <v>0</v>
      </c>
      <c r="V30" s="110">
        <f xml:space="preserve"> Calc_Target!V$245</f>
        <v>0</v>
      </c>
      <c r="W30" s="110">
        <f xml:space="preserve"> Calc_Target!W$245</f>
        <v>0</v>
      </c>
    </row>
    <row r="31" spans="2:24" s="29" customFormat="1" hidden="1" outlineLevel="1" x14ac:dyDescent="0.2">
      <c r="C31" s="61"/>
      <c r="D31" s="75"/>
      <c r="K31" s="75"/>
      <c r="L31" s="203"/>
      <c r="M31" s="203"/>
      <c r="N31" s="203"/>
      <c r="O31" s="203"/>
      <c r="P31" s="203"/>
      <c r="Q31" s="203"/>
      <c r="R31" s="203"/>
      <c r="S31" s="203"/>
      <c r="T31" s="203"/>
      <c r="U31" s="203"/>
      <c r="V31" s="203"/>
      <c r="W31" s="203"/>
    </row>
    <row r="32" spans="2:24" s="20" customFormat="1" hidden="1" outlineLevel="1" x14ac:dyDescent="0.2">
      <c r="B32" s="26" t="s">
        <v>176</v>
      </c>
      <c r="C32" s="27"/>
      <c r="D32" s="39" t="s">
        <v>26</v>
      </c>
      <c r="E32" s="26"/>
      <c r="F32" s="26"/>
      <c r="G32" s="26"/>
      <c r="H32" s="26"/>
      <c r="I32" s="26"/>
      <c r="J32" s="26"/>
      <c r="K32" s="150">
        <f t="shared" ref="K32:W32" si="3">SUM(K28:K31)</f>
        <v>0</v>
      </c>
      <c r="L32" s="150">
        <f t="shared" si="3"/>
        <v>0</v>
      </c>
      <c r="M32" s="150">
        <f t="shared" si="3"/>
        <v>0</v>
      </c>
      <c r="N32" s="150">
        <f t="shared" si="3"/>
        <v>0</v>
      </c>
      <c r="O32" s="150">
        <f t="shared" si="3"/>
        <v>0</v>
      </c>
      <c r="P32" s="150">
        <f t="shared" si="3"/>
        <v>0</v>
      </c>
      <c r="Q32" s="150">
        <f t="shared" si="3"/>
        <v>0</v>
      </c>
      <c r="R32" s="150">
        <f t="shared" si="3"/>
        <v>0</v>
      </c>
      <c r="S32" s="150">
        <f t="shared" si="3"/>
        <v>0</v>
      </c>
      <c r="T32" s="150">
        <f t="shared" si="3"/>
        <v>0</v>
      </c>
      <c r="U32" s="150">
        <f t="shared" si="3"/>
        <v>0</v>
      </c>
      <c r="V32" s="150">
        <f t="shared" si="3"/>
        <v>0</v>
      </c>
      <c r="W32" s="150">
        <f t="shared" si="3"/>
        <v>0</v>
      </c>
      <c r="X32" s="29"/>
    </row>
    <row r="33" spans="2:23" s="29" customFormat="1" collapsed="1" x14ac:dyDescent="0.2">
      <c r="C33" s="61"/>
      <c r="D33" s="75"/>
      <c r="K33" s="202">
        <f>Historicals!K39*0.000001</f>
        <v>0</v>
      </c>
      <c r="L33" s="202">
        <f>Historicals!L39*0.000001</f>
        <v>0</v>
      </c>
      <c r="M33" s="202"/>
      <c r="N33" s="202"/>
      <c r="O33" s="202"/>
      <c r="P33" s="202"/>
      <c r="Q33" s="202"/>
      <c r="R33" s="202"/>
      <c r="S33" s="202"/>
      <c r="T33" s="202"/>
      <c r="U33" s="202"/>
      <c r="V33" s="202"/>
      <c r="W33" s="202"/>
    </row>
    <row r="34" spans="2:23" s="29" customFormat="1" x14ac:dyDescent="0.2">
      <c r="C34" s="61"/>
      <c r="D34" s="75"/>
      <c r="K34" s="202"/>
      <c r="L34" s="202"/>
      <c r="M34" s="203"/>
      <c r="N34" s="203"/>
      <c r="O34" s="203"/>
      <c r="P34" s="203"/>
      <c r="Q34" s="203"/>
      <c r="R34" s="203"/>
      <c r="S34" s="203"/>
      <c r="T34" s="203"/>
      <c r="U34" s="203"/>
      <c r="V34" s="203"/>
      <c r="W34" s="203"/>
    </row>
    <row r="35" spans="2:23" x14ac:dyDescent="0.2">
      <c r="B35" s="12" t="s">
        <v>92</v>
      </c>
      <c r="C35" s="41"/>
      <c r="D35" s="176"/>
      <c r="E35" s="12"/>
      <c r="F35" s="12"/>
      <c r="G35" s="12"/>
      <c r="H35" s="12"/>
      <c r="I35" s="12"/>
      <c r="J35" s="12"/>
      <c r="K35" s="176"/>
      <c r="L35" s="176"/>
      <c r="M35" s="176"/>
      <c r="N35" s="176"/>
      <c r="O35" s="176"/>
      <c r="P35" s="176"/>
      <c r="Q35" s="176"/>
      <c r="R35" s="176"/>
      <c r="S35" s="176"/>
      <c r="T35" s="176"/>
      <c r="U35" s="176"/>
      <c r="V35" s="176"/>
      <c r="W35" s="176"/>
    </row>
    <row r="36" spans="2:23" hidden="1" outlineLevel="1" x14ac:dyDescent="0.2"/>
    <row r="37" spans="2:23" hidden="1" outlineLevel="1" x14ac:dyDescent="0.2">
      <c r="B37" s="28" t="str">
        <f t="shared" ref="B37:D37" si="4" xml:space="preserve"> B$32</f>
        <v>Net profit / loss</v>
      </c>
      <c r="D37" s="36" t="str">
        <f t="shared" si="4"/>
        <v>USDm</v>
      </c>
      <c r="E37" s="132"/>
      <c r="F37" s="132"/>
      <c r="I37" s="132"/>
      <c r="K37" s="122">
        <f t="shared" ref="K37:W37" si="5" xml:space="preserve"> K$32</f>
        <v>0</v>
      </c>
      <c r="L37" s="122">
        <f t="shared" si="5"/>
        <v>0</v>
      </c>
      <c r="M37" s="122">
        <f t="shared" si="5"/>
        <v>0</v>
      </c>
      <c r="N37" s="122">
        <f t="shared" si="5"/>
        <v>0</v>
      </c>
      <c r="O37" s="122">
        <f t="shared" si="5"/>
        <v>0</v>
      </c>
      <c r="P37" s="122">
        <f t="shared" si="5"/>
        <v>0</v>
      </c>
      <c r="Q37" s="122">
        <f t="shared" si="5"/>
        <v>0</v>
      </c>
      <c r="R37" s="122">
        <f t="shared" si="5"/>
        <v>0</v>
      </c>
      <c r="S37" s="122">
        <f t="shared" si="5"/>
        <v>0</v>
      </c>
      <c r="T37" s="122">
        <f t="shared" si="5"/>
        <v>0</v>
      </c>
      <c r="U37" s="122">
        <f t="shared" si="5"/>
        <v>0</v>
      </c>
      <c r="V37" s="122">
        <f t="shared" si="5"/>
        <v>0</v>
      </c>
      <c r="W37" s="122">
        <f t="shared" si="5"/>
        <v>0</v>
      </c>
    </row>
    <row r="38" spans="2:23" hidden="1" outlineLevel="1" x14ac:dyDescent="0.2">
      <c r="B38" s="42">
        <f xml:space="preserve"> Calc_Target!B$137</f>
        <v>0</v>
      </c>
      <c r="C38" s="43"/>
      <c r="D38" s="94">
        <f xml:space="preserve"> Calc_Target!D$137</f>
        <v>0</v>
      </c>
      <c r="E38" s="132"/>
      <c r="F38" s="132"/>
      <c r="G38" s="42"/>
      <c r="H38" s="42"/>
      <c r="I38" s="132"/>
      <c r="J38" s="42"/>
      <c r="K38" s="124">
        <f xml:space="preserve"> Calc_Target!K$137 * -1</f>
        <v>0</v>
      </c>
      <c r="L38" s="124">
        <f xml:space="preserve"> Calc_Target!L$137 * -1</f>
        <v>0</v>
      </c>
      <c r="M38" s="124">
        <f xml:space="preserve"> Calc_Target!M$137 * -1</f>
        <v>0</v>
      </c>
      <c r="N38" s="124">
        <f xml:space="preserve"> Calc_Target!N$137 * -1</f>
        <v>0</v>
      </c>
      <c r="O38" s="124">
        <f xml:space="preserve"> Calc_Target!O$137 * -1</f>
        <v>0</v>
      </c>
      <c r="P38" s="124">
        <f xml:space="preserve"> Calc_Target!P$137 * -1</f>
        <v>0</v>
      </c>
      <c r="Q38" s="124">
        <f xml:space="preserve"> Calc_Target!Q$137 * -1</f>
        <v>0</v>
      </c>
      <c r="R38" s="124">
        <f xml:space="preserve"> Calc_Target!R$137 * -1</f>
        <v>0</v>
      </c>
      <c r="S38" s="124">
        <f xml:space="preserve"> Calc_Target!S$137 * -1</f>
        <v>0</v>
      </c>
      <c r="T38" s="124">
        <f xml:space="preserve"> Calc_Target!T$137 * -1</f>
        <v>0</v>
      </c>
      <c r="U38" s="124">
        <f xml:space="preserve"> Calc_Target!U$137 * -1</f>
        <v>0</v>
      </c>
      <c r="V38" s="124">
        <f xml:space="preserve"> Calc_Target!V$137 * -1</f>
        <v>0</v>
      </c>
      <c r="W38" s="124">
        <f xml:space="preserve"> Calc_Target!W$137 * -1</f>
        <v>0</v>
      </c>
    </row>
    <row r="39" spans="2:23" s="29" customFormat="1" hidden="1" outlineLevel="1" x14ac:dyDescent="0.2">
      <c r="B39" s="96">
        <f xml:space="preserve"> Inputs_Target!B$161</f>
        <v>0</v>
      </c>
      <c r="C39" s="97"/>
      <c r="D39" s="98">
        <f xml:space="preserve"> Inputs_Target!D$161</f>
        <v>0</v>
      </c>
      <c r="E39" s="132"/>
      <c r="F39" s="132"/>
      <c r="G39" s="96"/>
      <c r="H39" s="96"/>
      <c r="I39" s="132"/>
      <c r="J39" s="96"/>
      <c r="K39" s="110">
        <f xml:space="preserve"> Inputs_Target!K$161 * -1</f>
        <v>0</v>
      </c>
      <c r="L39" s="110">
        <f xml:space="preserve"> Inputs_Target!L$161 * -1</f>
        <v>0</v>
      </c>
      <c r="M39" s="110">
        <f xml:space="preserve"> Inputs_Target!M$161 * -1</f>
        <v>0</v>
      </c>
      <c r="N39" s="110">
        <f xml:space="preserve"> Inputs_Target!N$161 * -1</f>
        <v>0</v>
      </c>
      <c r="O39" s="110">
        <f xml:space="preserve"> Inputs_Target!O$161 * -1</f>
        <v>0</v>
      </c>
      <c r="P39" s="110">
        <f xml:space="preserve"> Inputs_Target!P$161 * -1</f>
        <v>0</v>
      </c>
      <c r="Q39" s="110">
        <f xml:space="preserve"> Inputs_Target!Q$161 * -1</f>
        <v>0</v>
      </c>
      <c r="R39" s="110">
        <f xml:space="preserve"> Inputs_Target!R$161 * -1</f>
        <v>0</v>
      </c>
      <c r="S39" s="110">
        <f xml:space="preserve"> Inputs_Target!S$161 * -1</f>
        <v>0</v>
      </c>
      <c r="T39" s="110">
        <f xml:space="preserve"> Inputs_Target!T$161 * -1</f>
        <v>0</v>
      </c>
      <c r="U39" s="110">
        <f xml:space="preserve"> Inputs_Target!U$161 * -1</f>
        <v>0</v>
      </c>
      <c r="V39" s="110">
        <f xml:space="preserve"> Inputs_Target!V$161 * -1</f>
        <v>0</v>
      </c>
      <c r="W39" s="110">
        <f xml:space="preserve"> Inputs_Target!W$161 * -1</f>
        <v>0</v>
      </c>
    </row>
    <row r="40" spans="2:23" s="29" customFormat="1" hidden="1" outlineLevel="1" x14ac:dyDescent="0.2">
      <c r="B40" s="96">
        <f xml:space="preserve"> Inputs_Target!B$197</f>
        <v>0</v>
      </c>
      <c r="C40" s="97"/>
      <c r="D40" s="98">
        <f xml:space="preserve"> Inputs_Target!D$197</f>
        <v>0</v>
      </c>
      <c r="E40" s="132"/>
      <c r="F40" s="132"/>
      <c r="G40" s="96"/>
      <c r="H40" s="96"/>
      <c r="I40" s="132"/>
      <c r="J40" s="96"/>
      <c r="K40" s="110">
        <f xml:space="preserve"> Inputs_Target!K$197 * -1</f>
        <v>0</v>
      </c>
      <c r="L40" s="110">
        <f xml:space="preserve"> Inputs_Target!L$197 * -1</f>
        <v>0</v>
      </c>
      <c r="M40" s="110">
        <f xml:space="preserve"> Inputs_Target!M$197 * -1</f>
        <v>0</v>
      </c>
      <c r="N40" s="110">
        <f xml:space="preserve"> Inputs_Target!N$197 * -1</f>
        <v>0</v>
      </c>
      <c r="O40" s="110">
        <f xml:space="preserve"> Inputs_Target!O$197 * -1</f>
        <v>0</v>
      </c>
      <c r="P40" s="110">
        <f xml:space="preserve"> Inputs_Target!P$197 * -1</f>
        <v>0</v>
      </c>
      <c r="Q40" s="110">
        <f xml:space="preserve"> Inputs_Target!Q$197 * -1</f>
        <v>0</v>
      </c>
      <c r="R40" s="110">
        <f xml:space="preserve"> Inputs_Target!R$197 * -1</f>
        <v>0</v>
      </c>
      <c r="S40" s="110">
        <f xml:space="preserve"> Inputs_Target!S$197 * -1</f>
        <v>0</v>
      </c>
      <c r="T40" s="110">
        <f xml:space="preserve"> Inputs_Target!T$197 * -1</f>
        <v>0</v>
      </c>
      <c r="U40" s="110">
        <f xml:space="preserve"> Inputs_Target!U$197 * -1</f>
        <v>0</v>
      </c>
      <c r="V40" s="110">
        <f xml:space="preserve"> Inputs_Target!V$197 * -1</f>
        <v>0</v>
      </c>
      <c r="W40" s="110">
        <f xml:space="preserve"> Inputs_Target!W$197 * -1</f>
        <v>0</v>
      </c>
    </row>
    <row r="41" spans="2:23" hidden="1" outlineLevel="1" x14ac:dyDescent="0.2">
      <c r="B41" s="96">
        <f xml:space="preserve"> Inputs_Target!B$141</f>
        <v>0</v>
      </c>
      <c r="C41" s="97"/>
      <c r="D41" s="98">
        <f xml:space="preserve"> Inputs_Target!D$141</f>
        <v>0</v>
      </c>
      <c r="E41" s="132"/>
      <c r="F41" s="132"/>
      <c r="G41" s="96"/>
      <c r="H41" s="96"/>
      <c r="I41" s="132"/>
      <c r="J41" s="96"/>
      <c r="K41" s="110">
        <f xml:space="preserve"> Inputs_Target!K$141*-1</f>
        <v>0</v>
      </c>
      <c r="L41" s="110">
        <f xml:space="preserve"> Inputs_Target!L$141*-1</f>
        <v>0</v>
      </c>
      <c r="M41" s="110">
        <f xml:space="preserve"> Inputs_Target!M$141*-1</f>
        <v>0</v>
      </c>
      <c r="N41" s="110">
        <f xml:space="preserve"> Inputs_Target!N$141*-1</f>
        <v>0</v>
      </c>
      <c r="O41" s="110">
        <f xml:space="preserve"> Inputs_Target!O$141*-1</f>
        <v>0</v>
      </c>
      <c r="P41" s="110">
        <f xml:space="preserve"> Inputs_Target!P$141*-1</f>
        <v>0</v>
      </c>
      <c r="Q41" s="110">
        <f xml:space="preserve"> Inputs_Target!Q$141*-1</f>
        <v>0</v>
      </c>
      <c r="R41" s="110">
        <f xml:space="preserve"> Inputs_Target!R$141*-1</f>
        <v>0</v>
      </c>
      <c r="S41" s="110">
        <f xml:space="preserve"> Inputs_Target!S$141*-1</f>
        <v>0</v>
      </c>
      <c r="T41" s="110">
        <f xml:space="preserve"> Inputs_Target!T$141*-1</f>
        <v>0</v>
      </c>
      <c r="U41" s="110">
        <f xml:space="preserve"> Inputs_Target!U$141*-1</f>
        <v>0</v>
      </c>
      <c r="V41" s="110">
        <f xml:space="preserve"> Inputs_Target!V$141*-1</f>
        <v>0</v>
      </c>
      <c r="W41" s="110">
        <f xml:space="preserve"> Inputs_Target!W$141*-1</f>
        <v>0</v>
      </c>
    </row>
    <row r="42" spans="2:23" s="29" customFormat="1" hidden="1" outlineLevel="1" x14ac:dyDescent="0.2">
      <c r="B42" s="96">
        <f xml:space="preserve"> Calc_Target!B$322</f>
        <v>0</v>
      </c>
      <c r="C42" s="97"/>
      <c r="D42" s="98">
        <f xml:space="preserve"> Calc_Target!D$322</f>
        <v>0</v>
      </c>
      <c r="E42" s="132"/>
      <c r="F42" s="132"/>
      <c r="G42" s="96"/>
      <c r="H42" s="96"/>
      <c r="I42" s="132"/>
      <c r="J42" s="96"/>
      <c r="K42" s="110">
        <f xml:space="preserve"> Calc_Target!K$322</f>
        <v>0</v>
      </c>
      <c r="L42" s="110">
        <f xml:space="preserve"> Calc_Target!L$322</f>
        <v>0</v>
      </c>
      <c r="M42" s="110">
        <f xml:space="preserve"> Calc_Target!M$322</f>
        <v>0</v>
      </c>
      <c r="N42" s="110">
        <f xml:space="preserve"> Calc_Target!N$322</f>
        <v>0</v>
      </c>
      <c r="O42" s="110">
        <f xml:space="preserve"> Calc_Target!O$322</f>
        <v>0</v>
      </c>
      <c r="P42" s="110">
        <f xml:space="preserve"> Calc_Target!P$322</f>
        <v>0</v>
      </c>
      <c r="Q42" s="110">
        <f xml:space="preserve"> Calc_Target!Q$322</f>
        <v>0</v>
      </c>
      <c r="R42" s="110">
        <f xml:space="preserve"> Calc_Target!R$322</f>
        <v>0</v>
      </c>
      <c r="S42" s="110">
        <f xml:space="preserve"> Calc_Target!S$322</f>
        <v>0</v>
      </c>
      <c r="T42" s="110">
        <f xml:space="preserve"> Calc_Target!T$322</f>
        <v>0</v>
      </c>
      <c r="U42" s="110">
        <f xml:space="preserve"> Calc_Target!U$322</f>
        <v>0</v>
      </c>
      <c r="V42" s="110">
        <f xml:space="preserve"> Calc_Target!V$322</f>
        <v>0</v>
      </c>
      <c r="W42" s="110">
        <f xml:space="preserve"> Calc_Target!W$322</f>
        <v>0</v>
      </c>
    </row>
    <row r="43" spans="2:23" s="29" customFormat="1" hidden="1" outlineLevel="1" x14ac:dyDescent="0.2">
      <c r="B43" s="96">
        <f xml:space="preserve"> Inputs_Target!B$153</f>
        <v>0</v>
      </c>
      <c r="C43" s="97"/>
      <c r="D43" s="98">
        <f xml:space="preserve"> Inputs_Target!D$153</f>
        <v>0</v>
      </c>
      <c r="E43" s="132"/>
      <c r="F43" s="132"/>
      <c r="G43" s="96"/>
      <c r="H43" s="96"/>
      <c r="I43" s="132"/>
      <c r="J43" s="96"/>
      <c r="K43" s="110">
        <f xml:space="preserve"> Inputs_Target!K$153 * -1</f>
        <v>0</v>
      </c>
      <c r="L43" s="110">
        <f xml:space="preserve"> Inputs_Target!L$153 * -1</f>
        <v>0</v>
      </c>
      <c r="M43" s="110">
        <f xml:space="preserve"> Inputs_Target!M$153 * -1</f>
        <v>0</v>
      </c>
      <c r="N43" s="110">
        <f xml:space="preserve"> Inputs_Target!N$153 * -1</f>
        <v>0</v>
      </c>
      <c r="O43" s="110">
        <f xml:space="preserve"> Inputs_Target!O$153 * -1</f>
        <v>0</v>
      </c>
      <c r="P43" s="110">
        <f xml:space="preserve"> Inputs_Target!P$153 * -1</f>
        <v>0</v>
      </c>
      <c r="Q43" s="110">
        <f xml:space="preserve"> Inputs_Target!Q$153 * -1</f>
        <v>0</v>
      </c>
      <c r="R43" s="110">
        <f xml:space="preserve"> Inputs_Target!R$153 * -1</f>
        <v>0</v>
      </c>
      <c r="S43" s="110">
        <f xml:space="preserve"> Inputs_Target!S$153 * -1</f>
        <v>0</v>
      </c>
      <c r="T43" s="110">
        <f xml:space="preserve"> Inputs_Target!T$153 * -1</f>
        <v>0</v>
      </c>
      <c r="U43" s="110">
        <f xml:space="preserve"> Inputs_Target!U$153 * -1</f>
        <v>0</v>
      </c>
      <c r="V43" s="110">
        <f xml:space="preserve"> Inputs_Target!V$153 * -1</f>
        <v>0</v>
      </c>
      <c r="W43" s="110">
        <f xml:space="preserve"> Inputs_Target!W$153 * -1</f>
        <v>0</v>
      </c>
    </row>
    <row r="44" spans="2:23" s="29" customFormat="1" hidden="1" outlineLevel="1" x14ac:dyDescent="0.2">
      <c r="B44" s="96">
        <f xml:space="preserve"> Inputs_Target!B$157</f>
        <v>0</v>
      </c>
      <c r="C44" s="97"/>
      <c r="D44" s="98">
        <f xml:space="preserve"> Inputs_Target!D$157</f>
        <v>0</v>
      </c>
      <c r="E44" s="132"/>
      <c r="F44" s="132"/>
      <c r="G44" s="96"/>
      <c r="H44" s="96"/>
      <c r="I44" s="132"/>
      <c r="J44" s="96"/>
      <c r="K44" s="110">
        <f xml:space="preserve"> Inputs_Target!K$157 * -1</f>
        <v>0</v>
      </c>
      <c r="L44" s="110">
        <f xml:space="preserve"> Inputs_Target!L$157 * -1</f>
        <v>0</v>
      </c>
      <c r="M44" s="110">
        <f xml:space="preserve"> Inputs_Target!M$157 * -1</f>
        <v>0</v>
      </c>
      <c r="N44" s="110">
        <f xml:space="preserve"> Inputs_Target!N$157 * -1</f>
        <v>0</v>
      </c>
      <c r="O44" s="110">
        <f xml:space="preserve"> Inputs_Target!O$157 * -1</f>
        <v>0</v>
      </c>
      <c r="P44" s="110">
        <f xml:space="preserve"> Inputs_Target!P$157 * -1</f>
        <v>0</v>
      </c>
      <c r="Q44" s="110">
        <f xml:space="preserve"> Inputs_Target!Q$157 * -1</f>
        <v>0</v>
      </c>
      <c r="R44" s="110">
        <f xml:space="preserve"> Inputs_Target!R$157 * -1</f>
        <v>0</v>
      </c>
      <c r="S44" s="110">
        <f xml:space="preserve"> Inputs_Target!S$157 * -1</f>
        <v>0</v>
      </c>
      <c r="T44" s="110">
        <f xml:space="preserve"> Inputs_Target!T$157 * -1</f>
        <v>0</v>
      </c>
      <c r="U44" s="110">
        <f xml:space="preserve"> Inputs_Target!U$157 * -1</f>
        <v>0</v>
      </c>
      <c r="V44" s="110">
        <f xml:space="preserve"> Inputs_Target!V$157 * -1</f>
        <v>0</v>
      </c>
      <c r="W44" s="110">
        <f xml:space="preserve"> Inputs_Target!W$157 * -1</f>
        <v>0</v>
      </c>
    </row>
    <row r="45" spans="2:23" s="29" customFormat="1" hidden="1" outlineLevel="1" x14ac:dyDescent="0.2">
      <c r="B45" s="209">
        <f xml:space="preserve"> Inputs_Target!B$177</f>
        <v>0</v>
      </c>
      <c r="C45" s="97"/>
      <c r="D45" s="98">
        <f xml:space="preserve"> Inputs_Target!D$177</f>
        <v>0</v>
      </c>
      <c r="E45" s="132"/>
      <c r="F45" s="132"/>
      <c r="G45" s="96"/>
      <c r="H45" s="96"/>
      <c r="I45" s="132"/>
      <c r="J45" s="96"/>
      <c r="K45" s="110">
        <f xml:space="preserve"> Inputs_Target!K$177</f>
        <v>0</v>
      </c>
      <c r="L45" s="110">
        <f xml:space="preserve"> Inputs_Target!L$177</f>
        <v>0</v>
      </c>
      <c r="M45" s="110">
        <f xml:space="preserve"> Inputs_Target!M$177</f>
        <v>0</v>
      </c>
      <c r="N45" s="110">
        <f xml:space="preserve"> Inputs_Target!N$177</f>
        <v>0</v>
      </c>
      <c r="O45" s="110">
        <f xml:space="preserve"> Inputs_Target!O$177</f>
        <v>0</v>
      </c>
      <c r="P45" s="110">
        <f xml:space="preserve"> Inputs_Target!P$177</f>
        <v>0</v>
      </c>
      <c r="Q45" s="110">
        <f xml:space="preserve"> Inputs_Target!Q$177</f>
        <v>0</v>
      </c>
      <c r="R45" s="110">
        <f xml:space="preserve"> Inputs_Target!R$177</f>
        <v>0</v>
      </c>
      <c r="S45" s="110">
        <f xml:space="preserve"> Inputs_Target!S$177</f>
        <v>0</v>
      </c>
      <c r="T45" s="110">
        <f xml:space="preserve"> Inputs_Target!T$177</f>
        <v>0</v>
      </c>
      <c r="U45" s="110">
        <f xml:space="preserve"> Inputs_Target!U$177</f>
        <v>0</v>
      </c>
      <c r="V45" s="110">
        <f xml:space="preserve"> Inputs_Target!V$177</f>
        <v>0</v>
      </c>
      <c r="W45" s="110">
        <f xml:space="preserve"> Inputs_Target!W$177</f>
        <v>0</v>
      </c>
    </row>
    <row r="46" spans="2:23" s="29" customFormat="1" hidden="1" outlineLevel="1" x14ac:dyDescent="0.2">
      <c r="B46" s="96">
        <f xml:space="preserve"> Inputs_Target!B$133</f>
        <v>0</v>
      </c>
      <c r="C46" s="97"/>
      <c r="D46" s="98">
        <f xml:space="preserve"> Inputs_Target!D$133</f>
        <v>0</v>
      </c>
      <c r="E46" s="132"/>
      <c r="F46" s="132"/>
      <c r="G46" s="96"/>
      <c r="H46" s="96"/>
      <c r="I46" s="132"/>
      <c r="J46" s="96"/>
      <c r="K46" s="110">
        <f xml:space="preserve"> Inputs_Target!K$133</f>
        <v>0</v>
      </c>
      <c r="L46" s="110">
        <f xml:space="preserve"> Inputs_Target!L$133</f>
        <v>0</v>
      </c>
      <c r="M46" s="110">
        <f xml:space="preserve"> Inputs_Target!M$133</f>
        <v>0</v>
      </c>
      <c r="N46" s="110">
        <f xml:space="preserve"> Inputs_Target!N$133</f>
        <v>0</v>
      </c>
      <c r="O46" s="110">
        <f xml:space="preserve"> Inputs_Target!O$133</f>
        <v>0</v>
      </c>
      <c r="P46" s="110">
        <f xml:space="preserve"> Inputs_Target!P$133</f>
        <v>0</v>
      </c>
      <c r="Q46" s="110">
        <f xml:space="preserve"> Inputs_Target!Q$133</f>
        <v>0</v>
      </c>
      <c r="R46" s="110">
        <f xml:space="preserve"> Inputs_Target!R$133</f>
        <v>0</v>
      </c>
      <c r="S46" s="110">
        <f xml:space="preserve"> Inputs_Target!S$133</f>
        <v>0</v>
      </c>
      <c r="T46" s="110">
        <f xml:space="preserve"> Inputs_Target!T$133</f>
        <v>0</v>
      </c>
      <c r="U46" s="110">
        <f xml:space="preserve"> Inputs_Target!U$133</f>
        <v>0</v>
      </c>
      <c r="V46" s="110">
        <f xml:space="preserve"> Inputs_Target!V$133</f>
        <v>0</v>
      </c>
      <c r="W46" s="110">
        <f xml:space="preserve"> Inputs_Target!W$133</f>
        <v>0</v>
      </c>
    </row>
    <row r="47" spans="2:23" s="29" customFormat="1" hidden="1" outlineLevel="1" x14ac:dyDescent="0.2">
      <c r="B47" s="96">
        <f xml:space="preserve"> Inputs_Target!B$137</f>
        <v>0</v>
      </c>
      <c r="C47" s="97"/>
      <c r="D47" s="98">
        <f xml:space="preserve"> Inputs_Target!D$137</f>
        <v>0</v>
      </c>
      <c r="E47" s="132"/>
      <c r="F47" s="132"/>
      <c r="G47" s="96"/>
      <c r="H47" s="96"/>
      <c r="I47" s="132"/>
      <c r="J47" s="96"/>
      <c r="K47" s="110">
        <f xml:space="preserve"> Inputs_Target!K$137</f>
        <v>0</v>
      </c>
      <c r="L47" s="110">
        <f xml:space="preserve"> Inputs_Target!L$137</f>
        <v>0</v>
      </c>
      <c r="M47" s="110">
        <f xml:space="preserve"> Inputs_Target!M$137</f>
        <v>0</v>
      </c>
      <c r="N47" s="110">
        <f xml:space="preserve"> Inputs_Target!N$137</f>
        <v>0</v>
      </c>
      <c r="O47" s="110">
        <f xml:space="preserve"> Inputs_Target!O$137</f>
        <v>0</v>
      </c>
      <c r="P47" s="110">
        <f xml:space="preserve"> Inputs_Target!P$137</f>
        <v>0</v>
      </c>
      <c r="Q47" s="110">
        <f xml:space="preserve"> Inputs_Target!Q$137</f>
        <v>0</v>
      </c>
      <c r="R47" s="110">
        <f xml:space="preserve"> Inputs_Target!R$137</f>
        <v>0</v>
      </c>
      <c r="S47" s="110">
        <f xml:space="preserve"> Inputs_Target!S$137</f>
        <v>0</v>
      </c>
      <c r="T47" s="110">
        <f xml:space="preserve"> Inputs_Target!T$137</f>
        <v>0</v>
      </c>
      <c r="U47" s="110">
        <f xml:space="preserve"> Inputs_Target!U$137</f>
        <v>0</v>
      </c>
      <c r="V47" s="110">
        <f xml:space="preserve"> Inputs_Target!V$137</f>
        <v>0</v>
      </c>
      <c r="W47" s="110">
        <f xml:space="preserve"> Inputs_Target!W$137</f>
        <v>0</v>
      </c>
    </row>
    <row r="48" spans="2:23" hidden="1" outlineLevel="1" x14ac:dyDescent="0.2">
      <c r="B48" s="96">
        <f xml:space="preserve"> Inputs_Target!B$145</f>
        <v>0</v>
      </c>
      <c r="C48" s="97"/>
      <c r="D48" s="98">
        <f xml:space="preserve"> Inputs_Target!D$145</f>
        <v>0</v>
      </c>
      <c r="E48" s="132"/>
      <c r="F48" s="132"/>
      <c r="G48" s="96"/>
      <c r="H48" s="96"/>
      <c r="I48" s="132"/>
      <c r="J48" s="96"/>
      <c r="K48" s="110">
        <f xml:space="preserve"> Inputs_Target!K$145 * -1</f>
        <v>0</v>
      </c>
      <c r="L48" s="110">
        <f xml:space="preserve"> Inputs_Target!L$145 * -1</f>
        <v>0</v>
      </c>
      <c r="M48" s="110">
        <f xml:space="preserve"> Inputs_Target!M$145 * -1</f>
        <v>0</v>
      </c>
      <c r="N48" s="110">
        <f xml:space="preserve"> Inputs_Target!N$145 * -1</f>
        <v>0</v>
      </c>
      <c r="O48" s="110">
        <f xml:space="preserve"> Inputs_Target!O$145 * -1</f>
        <v>0</v>
      </c>
      <c r="P48" s="110">
        <f xml:space="preserve"> Inputs_Target!P$145 * -1</f>
        <v>0</v>
      </c>
      <c r="Q48" s="110">
        <f xml:space="preserve"> Inputs_Target!Q$145 * -1</f>
        <v>0</v>
      </c>
      <c r="R48" s="110">
        <f xml:space="preserve"> Inputs_Target!R$145 * -1</f>
        <v>0</v>
      </c>
      <c r="S48" s="110">
        <f xml:space="preserve"> Inputs_Target!S$145 * -1</f>
        <v>0</v>
      </c>
      <c r="T48" s="110">
        <f xml:space="preserve"> Inputs_Target!T$145 * -1</f>
        <v>0</v>
      </c>
      <c r="U48" s="110">
        <f xml:space="preserve"> Inputs_Target!U$145 * -1</f>
        <v>0</v>
      </c>
      <c r="V48" s="110">
        <f xml:space="preserve"> Inputs_Target!V$145 * -1</f>
        <v>0</v>
      </c>
      <c r="W48" s="110">
        <f xml:space="preserve"> Inputs_Target!W$145 * -1</f>
        <v>0</v>
      </c>
    </row>
    <row r="49" spans="2:23" hidden="1" outlineLevel="1" x14ac:dyDescent="0.2">
      <c r="B49" s="96">
        <f xml:space="preserve"> Calc_Target!B$245</f>
        <v>0</v>
      </c>
      <c r="C49" s="97"/>
      <c r="D49" s="98">
        <f xml:space="preserve"> Calc_Target!D$245</f>
        <v>0</v>
      </c>
      <c r="E49" s="132"/>
      <c r="F49" s="132"/>
      <c r="G49" s="96"/>
      <c r="H49" s="96"/>
      <c r="I49" s="132"/>
      <c r="J49" s="96"/>
      <c r="K49" s="110">
        <f xml:space="preserve"> Calc_Target!K$245</f>
        <v>0</v>
      </c>
      <c r="L49" s="110">
        <f xml:space="preserve"> Calc_Target!L$245</f>
        <v>0</v>
      </c>
      <c r="M49" s="110">
        <f xml:space="preserve"> Calc_Target!M$245</f>
        <v>0</v>
      </c>
      <c r="N49" s="110">
        <f xml:space="preserve"> Calc_Target!N$245</f>
        <v>0</v>
      </c>
      <c r="O49" s="110">
        <f xml:space="preserve"> Calc_Target!O$245</f>
        <v>0</v>
      </c>
      <c r="P49" s="110">
        <f xml:space="preserve"> Calc_Target!P$245</f>
        <v>0</v>
      </c>
      <c r="Q49" s="110">
        <f xml:space="preserve"> Calc_Target!Q$245</f>
        <v>0</v>
      </c>
      <c r="R49" s="110">
        <f xml:space="preserve"> Calc_Target!R$245</f>
        <v>0</v>
      </c>
      <c r="S49" s="110">
        <f xml:space="preserve"> Calc_Target!S$245</f>
        <v>0</v>
      </c>
      <c r="T49" s="110">
        <f xml:space="preserve"> Calc_Target!T$245</f>
        <v>0</v>
      </c>
      <c r="U49" s="110">
        <f xml:space="preserve"> Calc_Target!U$245</f>
        <v>0</v>
      </c>
      <c r="V49" s="110">
        <f xml:space="preserve"> Calc_Target!V$245</f>
        <v>0</v>
      </c>
      <c r="W49" s="110">
        <f xml:space="preserve"> Calc_Target!W$245</f>
        <v>0</v>
      </c>
    </row>
    <row r="50" spans="2:23" s="29" customFormat="1" hidden="1" outlineLevel="1" x14ac:dyDescent="0.2">
      <c r="B50" s="96">
        <f xml:space="preserve"> Calc_Target!B$299</f>
        <v>0</v>
      </c>
      <c r="C50" s="97"/>
      <c r="D50" s="98">
        <f xml:space="preserve"> Calc_Target!D$299</f>
        <v>0</v>
      </c>
      <c r="E50" s="132"/>
      <c r="F50" s="132"/>
      <c r="G50" s="96"/>
      <c r="H50" s="96"/>
      <c r="I50" s="132"/>
      <c r="J50" s="96"/>
      <c r="K50" s="110">
        <f xml:space="preserve"> Calc_Target!K$299 * -1</f>
        <v>0</v>
      </c>
      <c r="L50" s="110">
        <f xml:space="preserve"> Calc_Target!L$299 * -1</f>
        <v>0</v>
      </c>
      <c r="M50" s="110">
        <f xml:space="preserve"> Calc_Target!M$299 * -1</f>
        <v>0</v>
      </c>
      <c r="N50" s="110">
        <f xml:space="preserve"> Calc_Target!N$299 * -1</f>
        <v>0</v>
      </c>
      <c r="O50" s="110">
        <f xml:space="preserve"> Calc_Target!O$299 * -1</f>
        <v>0</v>
      </c>
      <c r="P50" s="110">
        <f xml:space="preserve"> Calc_Target!P$299 * -1</f>
        <v>0</v>
      </c>
      <c r="Q50" s="110">
        <f xml:space="preserve"> Calc_Target!Q$299 * -1</f>
        <v>0</v>
      </c>
      <c r="R50" s="110">
        <f xml:space="preserve"> Calc_Target!R$299 * -1</f>
        <v>0</v>
      </c>
      <c r="S50" s="110">
        <f xml:space="preserve"> Calc_Target!S$299 * -1</f>
        <v>0</v>
      </c>
      <c r="T50" s="110">
        <f xml:space="preserve"> Calc_Target!T$299 * -1</f>
        <v>0</v>
      </c>
      <c r="U50" s="110">
        <f xml:space="preserve"> Calc_Target!U$299 * -1</f>
        <v>0</v>
      </c>
      <c r="V50" s="110">
        <f xml:space="preserve"> Calc_Target!V$299 * -1</f>
        <v>0</v>
      </c>
      <c r="W50" s="110">
        <f xml:space="preserve"> Calc_Target!W$299 * -1</f>
        <v>0</v>
      </c>
    </row>
    <row r="51" spans="2:23" s="29" customFormat="1" hidden="1" outlineLevel="1" x14ac:dyDescent="0.2">
      <c r="B51" s="96"/>
      <c r="C51" s="97"/>
      <c r="D51" s="98"/>
      <c r="E51" s="96"/>
      <c r="F51" s="96"/>
      <c r="G51" s="96"/>
      <c r="H51" s="96"/>
      <c r="I51" s="96"/>
      <c r="J51" s="96"/>
      <c r="K51" s="110"/>
      <c r="L51" s="110"/>
      <c r="M51" s="98"/>
      <c r="N51" s="98"/>
      <c r="O51" s="98"/>
      <c r="P51" s="98"/>
      <c r="Q51" s="98"/>
      <c r="R51" s="98"/>
      <c r="S51" s="98"/>
      <c r="T51" s="98"/>
      <c r="U51" s="98"/>
      <c r="V51" s="98"/>
      <c r="W51" s="98"/>
    </row>
    <row r="52" spans="2:23" hidden="1" outlineLevel="1" x14ac:dyDescent="0.2">
      <c r="B52" s="26" t="s">
        <v>93</v>
      </c>
      <c r="C52" s="27"/>
      <c r="D52" s="39" t="s">
        <v>26</v>
      </c>
      <c r="E52" s="205"/>
      <c r="F52" s="205"/>
      <c r="G52" s="26"/>
      <c r="H52" s="26"/>
      <c r="I52" s="26"/>
      <c r="J52" s="26"/>
      <c r="K52" s="150">
        <f t="shared" ref="K52:W52" si="6">SUM(K37:K51)</f>
        <v>0</v>
      </c>
      <c r="L52" s="150">
        <f t="shared" si="6"/>
        <v>0</v>
      </c>
      <c r="M52" s="150">
        <f t="shared" si="6"/>
        <v>0</v>
      </c>
      <c r="N52" s="150">
        <f t="shared" si="6"/>
        <v>0</v>
      </c>
      <c r="O52" s="150">
        <f t="shared" si="6"/>
        <v>0</v>
      </c>
      <c r="P52" s="150">
        <f t="shared" si="6"/>
        <v>0</v>
      </c>
      <c r="Q52" s="150">
        <f t="shared" si="6"/>
        <v>0</v>
      </c>
      <c r="R52" s="150">
        <f t="shared" si="6"/>
        <v>0</v>
      </c>
      <c r="S52" s="150">
        <f t="shared" si="6"/>
        <v>0</v>
      </c>
      <c r="T52" s="150">
        <f t="shared" si="6"/>
        <v>0</v>
      </c>
      <c r="U52" s="150">
        <f t="shared" si="6"/>
        <v>0</v>
      </c>
      <c r="V52" s="150">
        <f t="shared" si="6"/>
        <v>0</v>
      </c>
      <c r="W52" s="150">
        <f t="shared" si="6"/>
        <v>0</v>
      </c>
    </row>
    <row r="53" spans="2:23" hidden="1" outlineLevel="1" x14ac:dyDescent="0.2">
      <c r="D53" s="36"/>
      <c r="E53" s="132"/>
      <c r="F53" s="132"/>
      <c r="K53" s="131"/>
      <c r="L53" s="131"/>
    </row>
    <row r="54" spans="2:23" s="29" customFormat="1" hidden="1" outlineLevel="1" x14ac:dyDescent="0.2">
      <c r="B54" s="96">
        <f xml:space="preserve"> Calc_Target!B$310</f>
        <v>0</v>
      </c>
      <c r="C54" s="97"/>
      <c r="D54" s="98">
        <f xml:space="preserve"> Calc_Target!D$310</f>
        <v>0</v>
      </c>
      <c r="E54" s="96"/>
      <c r="F54" s="96"/>
      <c r="G54" s="96"/>
      <c r="H54" s="96"/>
      <c r="I54" s="96"/>
      <c r="J54" s="96"/>
      <c r="K54" s="110">
        <f xml:space="preserve"> Calc_Target!K$310 * -1</f>
        <v>0</v>
      </c>
      <c r="L54" s="110">
        <f xml:space="preserve"> Calc_Target!L$310 * -1</f>
        <v>0</v>
      </c>
      <c r="M54" s="110">
        <f xml:space="preserve"> Calc_Target!M$310 * -1</f>
        <v>0</v>
      </c>
      <c r="N54" s="110">
        <f xml:space="preserve"> Calc_Target!N$310 * -1</f>
        <v>0</v>
      </c>
      <c r="O54" s="110">
        <f xml:space="preserve"> Calc_Target!O$310 * -1</f>
        <v>0</v>
      </c>
      <c r="P54" s="110">
        <f xml:space="preserve"> Calc_Target!P$310 * -1</f>
        <v>0</v>
      </c>
      <c r="Q54" s="110">
        <f xml:space="preserve"> Calc_Target!Q$310 * -1</f>
        <v>0</v>
      </c>
      <c r="R54" s="110">
        <f xml:space="preserve"> Calc_Target!R$310 * -1</f>
        <v>0</v>
      </c>
      <c r="S54" s="110">
        <f xml:space="preserve"> Calc_Target!S$310 * -1</f>
        <v>0</v>
      </c>
      <c r="T54" s="110">
        <f xml:space="preserve"> Calc_Target!T$310 * -1</f>
        <v>0</v>
      </c>
      <c r="U54" s="110">
        <f xml:space="preserve"> Calc_Target!U$310 * -1</f>
        <v>0</v>
      </c>
      <c r="V54" s="110">
        <f xml:space="preserve"> Calc_Target!V$310 * -1</f>
        <v>0</v>
      </c>
      <c r="W54" s="110">
        <f xml:space="preserve"> Calc_Target!W$310 * -1</f>
        <v>0</v>
      </c>
    </row>
    <row r="55" spans="2:23" s="29" customFormat="1" hidden="1" outlineLevel="1" x14ac:dyDescent="0.2">
      <c r="B55" s="209">
        <f xml:space="preserve"> Inputs_Target!B$189</f>
        <v>0</v>
      </c>
      <c r="C55" s="97"/>
      <c r="D55" s="98">
        <f xml:space="preserve"> Inputs_Target!D$189</f>
        <v>0</v>
      </c>
      <c r="E55" s="96"/>
      <c r="F55" s="96"/>
      <c r="G55" s="96"/>
      <c r="H55" s="96"/>
      <c r="I55" s="96"/>
      <c r="J55" s="96"/>
      <c r="K55" s="110">
        <f xml:space="preserve"> Inputs_Target!K$189</f>
        <v>0</v>
      </c>
      <c r="L55" s="110">
        <f xml:space="preserve"> Inputs_Target!L$189</f>
        <v>0</v>
      </c>
      <c r="M55" s="110">
        <f xml:space="preserve"> Inputs_Target!M$189</f>
        <v>0</v>
      </c>
      <c r="N55" s="110">
        <f xml:space="preserve"> Inputs_Target!N$189</f>
        <v>0</v>
      </c>
      <c r="O55" s="110">
        <f xml:space="preserve"> Inputs_Target!O$189</f>
        <v>0</v>
      </c>
      <c r="P55" s="110">
        <f xml:space="preserve"> Inputs_Target!P$189</f>
        <v>0</v>
      </c>
      <c r="Q55" s="110">
        <f xml:space="preserve"> Inputs_Target!Q$189</f>
        <v>0</v>
      </c>
      <c r="R55" s="110">
        <f xml:space="preserve"> Inputs_Target!R$189</f>
        <v>0</v>
      </c>
      <c r="S55" s="110">
        <f xml:space="preserve"> Inputs_Target!S$189</f>
        <v>0</v>
      </c>
      <c r="T55" s="110">
        <f xml:space="preserve"> Inputs_Target!T$189</f>
        <v>0</v>
      </c>
      <c r="U55" s="110">
        <f xml:space="preserve"> Inputs_Target!U$189</f>
        <v>0</v>
      </c>
      <c r="V55" s="110">
        <f xml:space="preserve"> Inputs_Target!V$189</f>
        <v>0</v>
      </c>
      <c r="W55" s="110">
        <f xml:space="preserve"> Inputs_Target!W$189</f>
        <v>0</v>
      </c>
    </row>
    <row r="56" spans="2:23" s="29" customFormat="1" hidden="1" outlineLevel="1" x14ac:dyDescent="0.2">
      <c r="B56" s="209">
        <f xml:space="preserve"> Inputs_Target!B$201</f>
        <v>0</v>
      </c>
      <c r="C56" s="97"/>
      <c r="D56" s="98">
        <f xml:space="preserve"> Inputs_Target!D$201</f>
        <v>0</v>
      </c>
      <c r="E56" s="96"/>
      <c r="F56" s="96"/>
      <c r="G56" s="96"/>
      <c r="H56" s="96"/>
      <c r="I56" s="96"/>
      <c r="J56" s="96"/>
      <c r="K56" s="110">
        <f xml:space="preserve"> Inputs_Target!K$201</f>
        <v>0</v>
      </c>
      <c r="L56" s="110">
        <f xml:space="preserve"> Inputs_Target!L$201</f>
        <v>0</v>
      </c>
      <c r="M56" s="110">
        <f xml:space="preserve"> Inputs_Target!M$201</f>
        <v>0</v>
      </c>
      <c r="N56" s="110">
        <f xml:space="preserve"> Inputs_Target!N$201</f>
        <v>0</v>
      </c>
      <c r="O56" s="110">
        <f xml:space="preserve"> Inputs_Target!O$201</f>
        <v>0</v>
      </c>
      <c r="P56" s="110">
        <f xml:space="preserve"> Inputs_Target!P$201</f>
        <v>0</v>
      </c>
      <c r="Q56" s="110">
        <f xml:space="preserve"> Inputs_Target!Q$201</f>
        <v>0</v>
      </c>
      <c r="R56" s="110">
        <f xml:space="preserve"> Inputs_Target!R$201</f>
        <v>0</v>
      </c>
      <c r="S56" s="110">
        <f xml:space="preserve"> Inputs_Target!S$201</f>
        <v>0</v>
      </c>
      <c r="T56" s="110">
        <f xml:space="preserve"> Inputs_Target!T$201</f>
        <v>0</v>
      </c>
      <c r="U56" s="110">
        <f xml:space="preserve"> Inputs_Target!U$201</f>
        <v>0</v>
      </c>
      <c r="V56" s="110">
        <f xml:space="preserve"> Inputs_Target!V$201</f>
        <v>0</v>
      </c>
      <c r="W56" s="110">
        <f xml:space="preserve"> Inputs_Target!W$201</f>
        <v>0</v>
      </c>
    </row>
    <row r="57" spans="2:23" hidden="1" outlineLevel="1" x14ac:dyDescent="0.2">
      <c r="D57" s="36"/>
      <c r="E57" s="132"/>
      <c r="F57" s="132"/>
    </row>
    <row r="58" spans="2:23" s="3" customFormat="1" hidden="1" outlineLevel="1" x14ac:dyDescent="0.2">
      <c r="B58" s="26" t="s">
        <v>94</v>
      </c>
      <c r="C58" s="27"/>
      <c r="D58" s="39" t="s">
        <v>26</v>
      </c>
      <c r="E58" s="205"/>
      <c r="F58" s="205"/>
      <c r="G58" s="26"/>
      <c r="H58" s="26"/>
      <c r="I58" s="26"/>
      <c r="J58" s="26"/>
      <c r="K58" s="150">
        <f t="shared" ref="K58:W58" si="7">SUM(K54:K57)</f>
        <v>0</v>
      </c>
      <c r="L58" s="150">
        <f t="shared" si="7"/>
        <v>0</v>
      </c>
      <c r="M58" s="150">
        <f t="shared" si="7"/>
        <v>0</v>
      </c>
      <c r="N58" s="150">
        <f t="shared" si="7"/>
        <v>0</v>
      </c>
      <c r="O58" s="150">
        <f t="shared" si="7"/>
        <v>0</v>
      </c>
      <c r="P58" s="150">
        <f t="shared" si="7"/>
        <v>0</v>
      </c>
      <c r="Q58" s="150">
        <f t="shared" si="7"/>
        <v>0</v>
      </c>
      <c r="R58" s="150">
        <f t="shared" si="7"/>
        <v>0</v>
      </c>
      <c r="S58" s="150">
        <f t="shared" si="7"/>
        <v>0</v>
      </c>
      <c r="T58" s="150">
        <f t="shared" si="7"/>
        <v>0</v>
      </c>
      <c r="U58" s="150">
        <f t="shared" si="7"/>
        <v>0</v>
      </c>
      <c r="V58" s="150">
        <f t="shared" si="7"/>
        <v>0</v>
      </c>
      <c r="W58" s="150">
        <f t="shared" si="7"/>
        <v>0</v>
      </c>
    </row>
    <row r="59" spans="2:23" s="20" customFormat="1" hidden="1" outlineLevel="1" x14ac:dyDescent="0.2">
      <c r="B59" s="79"/>
      <c r="C59" s="210"/>
      <c r="D59" s="136"/>
      <c r="E59" s="221"/>
      <c r="F59" s="221"/>
      <c r="G59" s="79"/>
      <c r="H59" s="79"/>
      <c r="I59" s="79"/>
      <c r="J59" s="79"/>
      <c r="K59" s="223"/>
      <c r="L59" s="223"/>
      <c r="M59" s="187"/>
      <c r="N59" s="187"/>
      <c r="O59" s="187"/>
      <c r="P59" s="187"/>
      <c r="Q59" s="187"/>
      <c r="R59" s="187"/>
      <c r="S59" s="187"/>
      <c r="T59" s="187"/>
      <c r="U59" s="187"/>
      <c r="V59" s="187"/>
      <c r="W59" s="187"/>
    </row>
    <row r="60" spans="2:23" s="29" customFormat="1" hidden="1" outlineLevel="1" x14ac:dyDescent="0.2">
      <c r="B60" s="96">
        <f xml:space="preserve"> Inputs_Target!B$193</f>
        <v>0</v>
      </c>
      <c r="C60" s="97"/>
      <c r="D60" s="98">
        <f xml:space="preserve"> Inputs_Target!D$193</f>
        <v>0</v>
      </c>
      <c r="E60" s="96"/>
      <c r="F60" s="96"/>
      <c r="G60" s="96"/>
      <c r="H60" s="96"/>
      <c r="I60" s="96"/>
      <c r="J60" s="96"/>
      <c r="K60" s="110">
        <f xml:space="preserve"> Inputs_Target!K$193</f>
        <v>0</v>
      </c>
      <c r="L60" s="110">
        <f xml:space="preserve"> Inputs_Target!L$193</f>
        <v>0</v>
      </c>
      <c r="M60" s="110">
        <f xml:space="preserve"> Inputs_Target!M$193</f>
        <v>0</v>
      </c>
      <c r="N60" s="110">
        <f xml:space="preserve"> Inputs_Target!N$193</f>
        <v>0</v>
      </c>
      <c r="O60" s="110">
        <f xml:space="preserve"> Inputs_Target!O$193</f>
        <v>0</v>
      </c>
      <c r="P60" s="110">
        <f xml:space="preserve"> Inputs_Target!P$193</f>
        <v>0</v>
      </c>
      <c r="Q60" s="110">
        <f xml:space="preserve"> Inputs_Target!Q$193</f>
        <v>0</v>
      </c>
      <c r="R60" s="110">
        <f xml:space="preserve"> Inputs_Target!R$193</f>
        <v>0</v>
      </c>
      <c r="S60" s="110">
        <f xml:space="preserve"> Inputs_Target!S$193</f>
        <v>0</v>
      </c>
      <c r="T60" s="110">
        <f xml:space="preserve"> Inputs_Target!T$193</f>
        <v>0</v>
      </c>
      <c r="U60" s="110">
        <f xml:space="preserve"> Inputs_Target!U$193</f>
        <v>0</v>
      </c>
      <c r="V60" s="110">
        <f xml:space="preserve"> Inputs_Target!V$193</f>
        <v>0</v>
      </c>
      <c r="W60" s="110">
        <f xml:space="preserve"> Inputs_Target!W$193</f>
        <v>0</v>
      </c>
    </row>
    <row r="61" spans="2:23" s="29" customFormat="1" hidden="1" outlineLevel="1" x14ac:dyDescent="0.2">
      <c r="B61" s="96">
        <f xml:space="preserve"> Inputs_Target!B$205</f>
        <v>0</v>
      </c>
      <c r="C61" s="97"/>
      <c r="D61" s="98">
        <f xml:space="preserve"> Inputs_Target!D$205</f>
        <v>0</v>
      </c>
      <c r="E61" s="96"/>
      <c r="F61" s="96"/>
      <c r="G61" s="96"/>
      <c r="H61" s="96"/>
      <c r="I61" s="96"/>
      <c r="J61" s="96"/>
      <c r="K61" s="110">
        <f xml:space="preserve"> Inputs_Target!K$205</f>
        <v>0</v>
      </c>
      <c r="L61" s="110">
        <f xml:space="preserve"> Inputs_Target!L$205</f>
        <v>0</v>
      </c>
      <c r="M61" s="110">
        <f xml:space="preserve"> Inputs_Target!M$205</f>
        <v>0</v>
      </c>
      <c r="N61" s="110">
        <f xml:space="preserve"> Inputs_Target!N$205</f>
        <v>0</v>
      </c>
      <c r="O61" s="110">
        <f xml:space="preserve"> Inputs_Target!O$205</f>
        <v>0</v>
      </c>
      <c r="P61" s="110">
        <f xml:space="preserve"> Inputs_Target!P$205</f>
        <v>0</v>
      </c>
      <c r="Q61" s="110">
        <f xml:space="preserve"> Inputs_Target!Q$205</f>
        <v>0</v>
      </c>
      <c r="R61" s="110">
        <f xml:space="preserve"> Inputs_Target!R$205</f>
        <v>0</v>
      </c>
      <c r="S61" s="110">
        <f xml:space="preserve"> Inputs_Target!S$205</f>
        <v>0</v>
      </c>
      <c r="T61" s="110">
        <f xml:space="preserve"> Inputs_Target!T$205</f>
        <v>0</v>
      </c>
      <c r="U61" s="110">
        <f xml:space="preserve"> Inputs_Target!U$205</f>
        <v>0</v>
      </c>
      <c r="V61" s="110">
        <f xml:space="preserve"> Inputs_Target!V$205</f>
        <v>0</v>
      </c>
      <c r="W61" s="110">
        <f xml:space="preserve"> Inputs_Target!W$205</f>
        <v>0</v>
      </c>
    </row>
    <row r="62" spans="2:23" s="29" customFormat="1" hidden="1" outlineLevel="1" x14ac:dyDescent="0.2">
      <c r="B62" s="96">
        <f xml:space="preserve"> Calc_Target!B$165</f>
        <v>0</v>
      </c>
      <c r="C62" s="97"/>
      <c r="D62" s="98">
        <f xml:space="preserve"> Calc_Target!D$165</f>
        <v>0</v>
      </c>
      <c r="E62" s="96"/>
      <c r="F62" s="96"/>
      <c r="G62" s="96"/>
      <c r="H62" s="96"/>
      <c r="I62" s="96"/>
      <c r="J62" s="96"/>
      <c r="K62" s="110">
        <f xml:space="preserve"> Calc_Target!K$165 * -1</f>
        <v>0</v>
      </c>
      <c r="L62" s="110">
        <f xml:space="preserve"> Calc_Target!L$165 * -1</f>
        <v>0</v>
      </c>
      <c r="M62" s="110">
        <f xml:space="preserve"> Calc_Target!M$165 * -1</f>
        <v>0</v>
      </c>
      <c r="N62" s="110">
        <f xml:space="preserve"> Calc_Target!N$165 * -1</f>
        <v>0</v>
      </c>
      <c r="O62" s="110">
        <f xml:space="preserve"> Calc_Target!O$165 * -1</f>
        <v>0</v>
      </c>
      <c r="P62" s="110">
        <f xml:space="preserve"> Calc_Target!P$165 * -1</f>
        <v>0</v>
      </c>
      <c r="Q62" s="110">
        <f xml:space="preserve"> Calc_Target!Q$165 * -1</f>
        <v>0</v>
      </c>
      <c r="R62" s="110">
        <f xml:space="preserve"> Calc_Target!R$165 * -1</f>
        <v>0</v>
      </c>
      <c r="S62" s="110">
        <f xml:space="preserve"> Calc_Target!S$165 * -1</f>
        <v>0</v>
      </c>
      <c r="T62" s="110">
        <f xml:space="preserve"> Calc_Target!T$165 * -1</f>
        <v>0</v>
      </c>
      <c r="U62" s="110">
        <f xml:space="preserve"> Calc_Target!U$165 * -1</f>
        <v>0</v>
      </c>
      <c r="V62" s="110">
        <f xml:space="preserve"> Calc_Target!V$165 * -1</f>
        <v>0</v>
      </c>
      <c r="W62" s="110">
        <f xml:space="preserve"> Calc_Target!W$165 * -1</f>
        <v>0</v>
      </c>
    </row>
    <row r="63" spans="2:23" s="29" customFormat="1" hidden="1" outlineLevel="1" x14ac:dyDescent="0.2">
      <c r="B63" s="96">
        <f xml:space="preserve"> Calc_Target!B$166</f>
        <v>0</v>
      </c>
      <c r="C63" s="97"/>
      <c r="D63" s="98">
        <f xml:space="preserve"> Calc_Target!D$166</f>
        <v>0</v>
      </c>
      <c r="E63" s="96"/>
      <c r="F63" s="96"/>
      <c r="G63" s="96"/>
      <c r="H63" s="96"/>
      <c r="I63" s="96"/>
      <c r="J63" s="96"/>
      <c r="K63" s="110">
        <f xml:space="preserve"> Calc_Target!K$166</f>
        <v>0</v>
      </c>
      <c r="L63" s="110">
        <f xml:space="preserve"> Calc_Target!L$166</f>
        <v>0</v>
      </c>
      <c r="M63" s="110">
        <f xml:space="preserve"> Calc_Target!M$166</f>
        <v>0</v>
      </c>
      <c r="N63" s="110">
        <f xml:space="preserve"> Calc_Target!N$166</f>
        <v>0</v>
      </c>
      <c r="O63" s="110">
        <f xml:space="preserve"> Calc_Target!O$166</f>
        <v>0</v>
      </c>
      <c r="P63" s="110">
        <f xml:space="preserve"> Calc_Target!P$166</f>
        <v>0</v>
      </c>
      <c r="Q63" s="110">
        <f xml:space="preserve"> Calc_Target!Q$166</f>
        <v>0</v>
      </c>
      <c r="R63" s="110">
        <f xml:space="preserve"> Calc_Target!R$166</f>
        <v>0</v>
      </c>
      <c r="S63" s="110">
        <f xml:space="preserve"> Calc_Target!S$166</f>
        <v>0</v>
      </c>
      <c r="T63" s="110">
        <f xml:space="preserve"> Calc_Target!T$166</f>
        <v>0</v>
      </c>
      <c r="U63" s="110">
        <f xml:space="preserve"> Calc_Target!U$166</f>
        <v>0</v>
      </c>
      <c r="V63" s="110">
        <f xml:space="preserve"> Calc_Target!V$166</f>
        <v>0</v>
      </c>
      <c r="W63" s="110">
        <f xml:space="preserve"> Calc_Target!W$166</f>
        <v>0</v>
      </c>
    </row>
    <row r="64" spans="2:23" s="29" customFormat="1" hidden="1" outlineLevel="1" x14ac:dyDescent="0.2">
      <c r="B64" s="96">
        <f xml:space="preserve"> Calc_Target!B$146</f>
        <v>0</v>
      </c>
      <c r="C64" s="97"/>
      <c r="D64" s="98">
        <f xml:space="preserve"> Calc_Target!D$146</f>
        <v>0</v>
      </c>
      <c r="E64" s="96"/>
      <c r="F64" s="96"/>
      <c r="G64" s="96"/>
      <c r="H64" s="96"/>
      <c r="I64" s="96"/>
      <c r="J64" s="96"/>
      <c r="K64" s="110">
        <f xml:space="preserve"> Calc_Target!K$146 * -1</f>
        <v>0</v>
      </c>
      <c r="L64" s="110">
        <f xml:space="preserve"> Calc_Target!L$146 * -1</f>
        <v>0</v>
      </c>
      <c r="M64" s="110">
        <f xml:space="preserve"> Calc_Target!M$146 * -1</f>
        <v>0</v>
      </c>
      <c r="N64" s="110">
        <f xml:space="preserve"> Calc_Target!N$146 * -1</f>
        <v>0</v>
      </c>
      <c r="O64" s="110">
        <f xml:space="preserve"> Calc_Target!O$146 * -1</f>
        <v>0</v>
      </c>
      <c r="P64" s="110">
        <f xml:space="preserve"> Calc_Target!P$146 * -1</f>
        <v>0</v>
      </c>
      <c r="Q64" s="110">
        <f xml:space="preserve"> Calc_Target!Q$146 * -1</f>
        <v>0</v>
      </c>
      <c r="R64" s="110">
        <f xml:space="preserve"> Calc_Target!R$146 * -1</f>
        <v>0</v>
      </c>
      <c r="S64" s="110">
        <f xml:space="preserve"> Calc_Target!S$146 * -1</f>
        <v>0</v>
      </c>
      <c r="T64" s="110">
        <f xml:space="preserve"> Calc_Target!T$146 * -1</f>
        <v>0</v>
      </c>
      <c r="U64" s="110">
        <f xml:space="preserve"> Calc_Target!U$146 * -1</f>
        <v>0</v>
      </c>
      <c r="V64" s="110">
        <f xml:space="preserve"> Calc_Target!V$146 * -1</f>
        <v>0</v>
      </c>
      <c r="W64" s="110">
        <f xml:space="preserve"> Calc_Target!W$146 * -1</f>
        <v>0</v>
      </c>
    </row>
    <row r="65" spans="2:23" s="29" customFormat="1" hidden="1" outlineLevel="1" x14ac:dyDescent="0.2">
      <c r="B65" s="96">
        <f xml:space="preserve"> Calc_Target!B$147</f>
        <v>0</v>
      </c>
      <c r="C65" s="97"/>
      <c r="D65" s="98">
        <f xml:space="preserve"> Calc_Target!D$147</f>
        <v>0</v>
      </c>
      <c r="E65" s="96"/>
      <c r="F65" s="96"/>
      <c r="G65" s="96"/>
      <c r="H65" s="96"/>
      <c r="I65" s="96"/>
      <c r="J65" s="96"/>
      <c r="K65" s="110">
        <f xml:space="preserve"> Calc_Target!K$147</f>
        <v>0</v>
      </c>
      <c r="L65" s="110">
        <f xml:space="preserve"> Calc_Target!L$147</f>
        <v>0</v>
      </c>
      <c r="M65" s="110">
        <f xml:space="preserve"> Calc_Target!M$147</f>
        <v>0</v>
      </c>
      <c r="N65" s="110">
        <f xml:space="preserve"> Calc_Target!N$147</f>
        <v>0</v>
      </c>
      <c r="O65" s="110">
        <f xml:space="preserve"> Calc_Target!O$147</f>
        <v>0</v>
      </c>
      <c r="P65" s="110">
        <f xml:space="preserve"> Calc_Target!P$147</f>
        <v>0</v>
      </c>
      <c r="Q65" s="110">
        <f xml:space="preserve"> Calc_Target!Q$147</f>
        <v>0</v>
      </c>
      <c r="R65" s="110">
        <f xml:space="preserve"> Calc_Target!R$147</f>
        <v>0</v>
      </c>
      <c r="S65" s="110">
        <f xml:space="preserve"> Calc_Target!S$147</f>
        <v>0</v>
      </c>
      <c r="T65" s="110">
        <f xml:space="preserve"> Calc_Target!T$147</f>
        <v>0</v>
      </c>
      <c r="U65" s="110">
        <f xml:space="preserve"> Calc_Target!U$147</f>
        <v>0</v>
      </c>
      <c r="V65" s="110">
        <f xml:space="preserve"> Calc_Target!V$147</f>
        <v>0</v>
      </c>
      <c r="W65" s="110">
        <f xml:space="preserve"> Calc_Target!W$147</f>
        <v>0</v>
      </c>
    </row>
    <row r="66" spans="2:23" hidden="1" outlineLevel="1" x14ac:dyDescent="0.2">
      <c r="D66" s="36"/>
      <c r="E66" s="132"/>
      <c r="F66" s="132"/>
    </row>
    <row r="67" spans="2:23" hidden="1" outlineLevel="1" x14ac:dyDescent="0.2">
      <c r="B67" s="26" t="s">
        <v>95</v>
      </c>
      <c r="C67" s="27"/>
      <c r="D67" s="39" t="s">
        <v>26</v>
      </c>
      <c r="E67" s="205"/>
      <c r="F67" s="205"/>
      <c r="G67" s="26"/>
      <c r="H67" s="26"/>
      <c r="I67" s="26"/>
      <c r="J67" s="26"/>
      <c r="K67" s="150">
        <f t="shared" ref="K67" si="8">SUM(K60:K66)</f>
        <v>0</v>
      </c>
      <c r="L67" s="150">
        <f>SUM(L60:L66)</f>
        <v>0</v>
      </c>
      <c r="M67" s="150">
        <f t="shared" ref="M67:W67" si="9">SUM(M60:M66)</f>
        <v>0</v>
      </c>
      <c r="N67" s="150">
        <f t="shared" si="9"/>
        <v>0</v>
      </c>
      <c r="O67" s="150">
        <f t="shared" si="9"/>
        <v>0</v>
      </c>
      <c r="P67" s="150">
        <f t="shared" si="9"/>
        <v>0</v>
      </c>
      <c r="Q67" s="150">
        <f t="shared" si="9"/>
        <v>0</v>
      </c>
      <c r="R67" s="150">
        <f t="shared" si="9"/>
        <v>0</v>
      </c>
      <c r="S67" s="150">
        <f t="shared" si="9"/>
        <v>0</v>
      </c>
      <c r="T67" s="150">
        <f t="shared" si="9"/>
        <v>0</v>
      </c>
      <c r="U67" s="150">
        <f t="shared" si="9"/>
        <v>0</v>
      </c>
      <c r="V67" s="150">
        <f t="shared" si="9"/>
        <v>0</v>
      </c>
      <c r="W67" s="150">
        <f t="shared" si="9"/>
        <v>0</v>
      </c>
    </row>
    <row r="68" spans="2:23" hidden="1" outlineLevel="1" x14ac:dyDescent="0.2">
      <c r="D68" s="36"/>
      <c r="E68" s="132"/>
      <c r="F68" s="132"/>
    </row>
    <row r="69" spans="2:23" s="29" customFormat="1" hidden="1" outlineLevel="1" x14ac:dyDescent="0.2">
      <c r="B69" s="96">
        <f xml:space="preserve"> Calc_Target!B$329</f>
        <v>0</v>
      </c>
      <c r="C69" s="97"/>
      <c r="D69" s="98">
        <f xml:space="preserve"> Calc_Target!D$329</f>
        <v>0</v>
      </c>
      <c r="E69" s="96"/>
      <c r="F69" s="96"/>
      <c r="G69" s="96"/>
      <c r="H69" s="96"/>
      <c r="I69" s="96"/>
      <c r="J69" s="96"/>
      <c r="K69" s="110">
        <f xml:space="preserve"> Calc_Target!K$329</f>
        <v>0</v>
      </c>
      <c r="L69" s="110">
        <f xml:space="preserve"> Calc_Target!L$329</f>
        <v>0</v>
      </c>
      <c r="M69" s="110">
        <f xml:space="preserve"> Calc_Target!M$329</f>
        <v>0</v>
      </c>
      <c r="N69" s="110">
        <f xml:space="preserve"> Calc_Target!N$329</f>
        <v>0</v>
      </c>
      <c r="O69" s="110">
        <f xml:space="preserve"> Calc_Target!O$329</f>
        <v>0</v>
      </c>
      <c r="P69" s="110">
        <f xml:space="preserve"> Calc_Target!P$329</f>
        <v>0</v>
      </c>
      <c r="Q69" s="110">
        <f xml:space="preserve"> Calc_Target!Q$329</f>
        <v>0</v>
      </c>
      <c r="R69" s="110">
        <f xml:space="preserve"> Calc_Target!R$329</f>
        <v>0</v>
      </c>
      <c r="S69" s="110">
        <f xml:space="preserve"> Calc_Target!S$329</f>
        <v>0</v>
      </c>
      <c r="T69" s="110">
        <f xml:space="preserve"> Calc_Target!T$329</f>
        <v>0</v>
      </c>
      <c r="U69" s="110">
        <f xml:space="preserve"> Calc_Target!U$329</f>
        <v>0</v>
      </c>
      <c r="V69" s="110">
        <f xml:space="preserve"> Calc_Target!V$329</f>
        <v>0</v>
      </c>
      <c r="W69" s="110">
        <f xml:space="preserve"> Calc_Target!W$329</f>
        <v>0</v>
      </c>
    </row>
    <row r="70" spans="2:23" s="29" customFormat="1" hidden="1" outlineLevel="1" x14ac:dyDescent="0.2">
      <c r="B70" s="96">
        <f xml:space="preserve"> Calc_Target!B$331</f>
        <v>0</v>
      </c>
      <c r="C70" s="97"/>
      <c r="D70" s="98">
        <f xml:space="preserve"> Calc_Target!D$331</f>
        <v>0</v>
      </c>
      <c r="E70" s="96"/>
      <c r="F70" s="96"/>
      <c r="G70" s="96"/>
      <c r="H70" s="96"/>
      <c r="I70" s="96"/>
      <c r="J70" s="96"/>
      <c r="K70" s="110">
        <f xml:space="preserve"> Calc_Target!K$331</f>
        <v>0</v>
      </c>
      <c r="L70" s="110">
        <f xml:space="preserve"> Calc_Target!L$331</f>
        <v>0</v>
      </c>
      <c r="M70" s="110">
        <f xml:space="preserve"> Calc_Target!M$331</f>
        <v>0</v>
      </c>
      <c r="N70" s="110">
        <f xml:space="preserve"> Calc_Target!N$331</f>
        <v>0</v>
      </c>
      <c r="O70" s="110">
        <f xml:space="preserve"> Calc_Target!O$331</f>
        <v>0</v>
      </c>
      <c r="P70" s="110">
        <f xml:space="preserve"> Calc_Target!P$331</f>
        <v>0</v>
      </c>
      <c r="Q70" s="110">
        <f xml:space="preserve"> Calc_Target!Q$331</f>
        <v>0</v>
      </c>
      <c r="R70" s="110">
        <f xml:space="preserve"> Calc_Target!R$331</f>
        <v>0</v>
      </c>
      <c r="S70" s="110">
        <f xml:space="preserve"> Calc_Target!S$331</f>
        <v>0</v>
      </c>
      <c r="T70" s="110">
        <f xml:space="preserve"> Calc_Target!T$331</f>
        <v>0</v>
      </c>
      <c r="U70" s="110">
        <f xml:space="preserve"> Calc_Target!U$331</f>
        <v>0</v>
      </c>
      <c r="V70" s="110">
        <f xml:space="preserve"> Calc_Target!V$331</f>
        <v>0</v>
      </c>
      <c r="W70" s="110">
        <f xml:space="preserve"> Calc_Target!W$331</f>
        <v>0</v>
      </c>
    </row>
    <row r="71" spans="2:23" hidden="1" outlineLevel="1" x14ac:dyDescent="0.2">
      <c r="D71" s="36"/>
      <c r="E71" s="132"/>
      <c r="F71" s="132"/>
    </row>
    <row r="72" spans="2:23" hidden="1" outlineLevel="1" x14ac:dyDescent="0.2">
      <c r="B72" s="53" t="s">
        <v>96</v>
      </c>
      <c r="C72" s="54"/>
      <c r="D72" s="55" t="s">
        <v>26</v>
      </c>
      <c r="E72" s="206"/>
      <c r="F72" s="206"/>
      <c r="G72" s="53"/>
      <c r="H72" s="53"/>
      <c r="I72" s="53"/>
      <c r="J72" s="53"/>
      <c r="K72" s="207">
        <f t="shared" ref="K72:W72" si="10" xml:space="preserve"> K52 + K58 + K67</f>
        <v>0</v>
      </c>
      <c r="L72" s="207">
        <f t="shared" si="10"/>
        <v>0</v>
      </c>
      <c r="M72" s="207">
        <f t="shared" si="10"/>
        <v>0</v>
      </c>
      <c r="N72" s="207">
        <f t="shared" si="10"/>
        <v>0</v>
      </c>
      <c r="O72" s="207">
        <f t="shared" si="10"/>
        <v>0</v>
      </c>
      <c r="P72" s="207">
        <f t="shared" si="10"/>
        <v>0</v>
      </c>
      <c r="Q72" s="207">
        <f t="shared" si="10"/>
        <v>0</v>
      </c>
      <c r="R72" s="207">
        <f t="shared" si="10"/>
        <v>0</v>
      </c>
      <c r="S72" s="207">
        <f t="shared" si="10"/>
        <v>0</v>
      </c>
      <c r="T72" s="207">
        <f t="shared" si="10"/>
        <v>0</v>
      </c>
      <c r="U72" s="207">
        <f t="shared" si="10"/>
        <v>0</v>
      </c>
      <c r="V72" s="207">
        <f t="shared" si="10"/>
        <v>0</v>
      </c>
      <c r="W72" s="207">
        <f t="shared" si="10"/>
        <v>0</v>
      </c>
    </row>
    <row r="73" spans="2:23" collapsed="1" x14ac:dyDescent="0.2">
      <c r="K73" s="202"/>
      <c r="L73" s="202"/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4D715-CF06-4E56-97A5-BBEBC383CE7A}">
  <sheetPr>
    <tabColor theme="4"/>
  </sheetPr>
  <dimension ref="A1:Y78"/>
  <sheetViews>
    <sheetView showGridLines="0" zoomScale="115" zoomScaleNormal="115" workbookViewId="0">
      <pane xSplit="9" ySplit="2" topLeftCell="J3" activePane="bottomRight" state="frozen"/>
      <selection pane="topRight" activeCell="W12" sqref="W12"/>
      <selection pane="bottomLeft" activeCell="W12" sqref="W12"/>
      <selection pane="bottomRight"/>
    </sheetView>
    <sheetView workbookViewId="1"/>
  </sheetViews>
  <sheetFormatPr defaultColWidth="0" defaultRowHeight="11.25" outlineLevelRow="1" x14ac:dyDescent="0.2"/>
  <cols>
    <col min="1" max="1" width="2.83203125" customWidth="1"/>
    <col min="2" max="2" width="45" bestFit="1" customWidth="1"/>
    <col min="3" max="3" width="11.6640625" style="7" bestFit="1" customWidth="1"/>
    <col min="4" max="4" width="9.33203125" style="35" customWidth="1"/>
    <col min="5" max="10" width="2" customWidth="1"/>
    <col min="11" max="11" width="11.1640625" style="35" bestFit="1" customWidth="1"/>
    <col min="12" max="12" width="11" style="35" bestFit="1" customWidth="1"/>
    <col min="13" max="13" width="11.1640625" style="35" bestFit="1" customWidth="1"/>
    <col min="14" max="17" width="10.6640625" style="35" bestFit="1" customWidth="1"/>
    <col min="18" max="23" width="11.1640625" style="35" bestFit="1" customWidth="1"/>
    <col min="24" max="24" width="9.33203125" customWidth="1"/>
    <col min="25" max="25" width="0" hidden="1" customWidth="1"/>
    <col min="26" max="16384" width="9.33203125" hidden="1"/>
  </cols>
  <sheetData>
    <row r="1" spans="2:23" s="3" customFormat="1" x14ac:dyDescent="0.2">
      <c r="B1" s="4" t="str">
        <f xml:space="preserve"> Calc_Acquirer!B$1</f>
        <v>Year</v>
      </c>
      <c r="C1" s="5" t="str" cm="1">
        <f t="array" aca="1" ref="C1" ca="1">RIGHT(CELL("filename", $A$1), LEN(CELL("filename", A1)) - FIND("]", CELL("filename", $A$1)))</f>
        <v>FS_Acquirer</v>
      </c>
      <c r="D1" s="62"/>
      <c r="E1" s="4"/>
      <c r="F1" s="4"/>
      <c r="G1" s="4"/>
      <c r="H1" s="4"/>
      <c r="I1" s="4"/>
      <c r="J1" s="4"/>
      <c r="K1" s="80">
        <f xml:space="preserve"> Calc_Acquirer!K$1</f>
        <v>2022</v>
      </c>
      <c r="L1" s="80">
        <f xml:space="preserve"> Calc_Acquirer!L$1</f>
        <v>2023</v>
      </c>
      <c r="M1" s="80">
        <f xml:space="preserve"> Calc_Acquirer!M$1</f>
        <v>2024</v>
      </c>
      <c r="N1" s="80">
        <f xml:space="preserve"> Calc_Acquirer!N$1</f>
        <v>2025</v>
      </c>
      <c r="O1" s="80">
        <f xml:space="preserve"> Calc_Acquirer!O$1</f>
        <v>2026</v>
      </c>
      <c r="P1" s="80">
        <f xml:space="preserve"> Calc_Acquirer!P$1</f>
        <v>2027</v>
      </c>
      <c r="Q1" s="80">
        <f xml:space="preserve"> Calc_Acquirer!Q$1</f>
        <v>2028</v>
      </c>
      <c r="R1" s="80">
        <f xml:space="preserve"> Calc_Acquirer!R$1</f>
        <v>2029</v>
      </c>
      <c r="S1" s="80">
        <f xml:space="preserve"> Calc_Acquirer!S$1</f>
        <v>2030</v>
      </c>
      <c r="T1" s="80">
        <f xml:space="preserve"> Calc_Acquirer!T$1</f>
        <v>2031</v>
      </c>
      <c r="U1" s="80">
        <f xml:space="preserve"> Calc_Acquirer!U$1</f>
        <v>2032</v>
      </c>
      <c r="V1" s="80">
        <f xml:space="preserve"> Calc_Acquirer!V$1</f>
        <v>2033</v>
      </c>
      <c r="W1" s="80">
        <f xml:space="preserve"> Calc_Acquirer!W$1</f>
        <v>2034</v>
      </c>
    </row>
    <row r="2" spans="2:23" x14ac:dyDescent="0.2">
      <c r="B2" s="46" t="str">
        <f xml:space="preserve"> Calc_Acquirer!B$2</f>
        <v>Period</v>
      </c>
      <c r="C2" s="47"/>
      <c r="D2" s="71"/>
      <c r="E2" s="46"/>
      <c r="F2" s="46"/>
      <c r="G2" s="46"/>
      <c r="H2" s="46"/>
      <c r="I2" s="46"/>
      <c r="J2" s="46"/>
      <c r="K2" s="123" t="str">
        <f xml:space="preserve"> Calc_Acquirer!K$2</f>
        <v>Historical</v>
      </c>
      <c r="L2" s="123" t="str">
        <f xml:space="preserve"> Calc_Acquirer!L$2</f>
        <v>Historical</v>
      </c>
      <c r="M2" s="123" t="str">
        <f xml:space="preserve"> Calc_Acquirer!M$2</f>
        <v>Projection</v>
      </c>
      <c r="N2" s="123" t="str">
        <f xml:space="preserve"> Calc_Acquirer!N$2</f>
        <v>Projection</v>
      </c>
      <c r="O2" s="123" t="str">
        <f xml:space="preserve"> Calc_Acquirer!O$2</f>
        <v>Projection</v>
      </c>
      <c r="P2" s="123" t="str">
        <f xml:space="preserve"> Calc_Acquirer!P$2</f>
        <v>Projection</v>
      </c>
      <c r="Q2" s="123" t="str">
        <f xml:space="preserve"> Calc_Acquirer!Q$2</f>
        <v>Projection</v>
      </c>
      <c r="R2" s="123" t="str">
        <f xml:space="preserve"> Calc_Acquirer!R$2</f>
        <v>Projection</v>
      </c>
      <c r="S2" s="123" t="str">
        <f xml:space="preserve"> Calc_Acquirer!S$2</f>
        <v>Projection</v>
      </c>
      <c r="T2" s="123" t="str">
        <f xml:space="preserve"> Calc_Acquirer!T$2</f>
        <v>Projection</v>
      </c>
      <c r="U2" s="123" t="str">
        <f xml:space="preserve"> Calc_Acquirer!U$2</f>
        <v>Projection</v>
      </c>
      <c r="V2" s="123" t="str">
        <f xml:space="preserve"> Calc_Acquirer!V$2</f>
        <v>Projection</v>
      </c>
      <c r="W2" s="123" t="str">
        <f xml:space="preserve"> Calc_Acquirer!W$2</f>
        <v>Projection</v>
      </c>
    </row>
    <row r="3" spans="2:23" s="29" customFormat="1" x14ac:dyDescent="0.2">
      <c r="B3" s="20"/>
      <c r="C3" s="48"/>
      <c r="D3" s="72"/>
      <c r="E3" s="20"/>
      <c r="F3" s="20"/>
      <c r="G3" s="20"/>
      <c r="H3" s="20"/>
      <c r="I3" s="20"/>
      <c r="J3" s="20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</row>
    <row r="4" spans="2:23" x14ac:dyDescent="0.2">
      <c r="B4" s="12" t="s">
        <v>85</v>
      </c>
      <c r="C4" s="41"/>
      <c r="D4" s="176"/>
      <c r="E4" s="12"/>
      <c r="F4" s="12"/>
      <c r="G4" s="12"/>
      <c r="H4" s="12"/>
      <c r="I4" s="12"/>
      <c r="J4" s="12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</row>
    <row r="5" spans="2:23" hidden="1" outlineLevel="1" x14ac:dyDescent="0.2"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</row>
    <row r="6" spans="2:23" hidden="1" outlineLevel="1" x14ac:dyDescent="0.2">
      <c r="B6" s="42">
        <f xml:space="preserve"> Calc_Acquirer!B$23</f>
        <v>0</v>
      </c>
      <c r="C6" s="43"/>
      <c r="D6" s="94">
        <f xml:space="preserve"> Calc_Acquirer!D$23</f>
        <v>0</v>
      </c>
      <c r="E6" s="42"/>
      <c r="F6" s="42"/>
      <c r="G6" s="42"/>
      <c r="H6" s="141"/>
      <c r="I6" s="141"/>
      <c r="J6" s="42"/>
      <c r="K6" s="124">
        <f xml:space="preserve"> Calc_Acquirer!K$23</f>
        <v>0</v>
      </c>
      <c r="L6" s="124">
        <f xml:space="preserve"> Calc_Acquirer!L$23</f>
        <v>0</v>
      </c>
      <c r="M6" s="124">
        <f xml:space="preserve"> Calc_Acquirer!M$23</f>
        <v>0</v>
      </c>
      <c r="N6" s="124">
        <f xml:space="preserve"> Calc_Acquirer!N$23</f>
        <v>0</v>
      </c>
      <c r="O6" s="124">
        <f xml:space="preserve"> Calc_Acquirer!O$23</f>
        <v>0</v>
      </c>
      <c r="P6" s="124">
        <f xml:space="preserve"> Calc_Acquirer!P$23</f>
        <v>0</v>
      </c>
      <c r="Q6" s="124">
        <f xml:space="preserve"> Calc_Acquirer!Q$23</f>
        <v>0</v>
      </c>
      <c r="R6" s="124">
        <f xml:space="preserve"> Calc_Acquirer!R$23</f>
        <v>0</v>
      </c>
      <c r="S6" s="124">
        <f xml:space="preserve"> Calc_Acquirer!S$23</f>
        <v>0</v>
      </c>
      <c r="T6" s="124">
        <f xml:space="preserve"> Calc_Acquirer!T$23</f>
        <v>0</v>
      </c>
      <c r="U6" s="124">
        <f xml:space="preserve"> Calc_Acquirer!U$23</f>
        <v>0</v>
      </c>
      <c r="V6" s="124">
        <f xml:space="preserve"> Calc_Acquirer!V$23</f>
        <v>0</v>
      </c>
      <c r="W6" s="124">
        <f xml:space="preserve"> Calc_Acquirer!W$23</f>
        <v>0</v>
      </c>
    </row>
    <row r="7" spans="2:23" hidden="1" outlineLevel="1" x14ac:dyDescent="0.2">
      <c r="B7" s="42">
        <f xml:space="preserve"> Calc_Acquirer!B$89</f>
        <v>0</v>
      </c>
      <c r="C7" s="43"/>
      <c r="D7" s="94">
        <f xml:space="preserve"> Calc_Acquirer!D$89</f>
        <v>0</v>
      </c>
      <c r="E7" s="42"/>
      <c r="F7" s="42"/>
      <c r="G7" s="42"/>
      <c r="H7" s="141"/>
      <c r="I7" s="141"/>
      <c r="J7" s="42"/>
      <c r="K7" s="124">
        <f xml:space="preserve"> Calc_Acquirer!K$89 * -1</f>
        <v>0</v>
      </c>
      <c r="L7" s="124">
        <f xml:space="preserve"> Calc_Acquirer!L$89 * -1</f>
        <v>0</v>
      </c>
      <c r="M7" s="124">
        <f xml:space="preserve"> Calc_Acquirer!M$89 * -1</f>
        <v>0</v>
      </c>
      <c r="N7" s="124">
        <f xml:space="preserve"> Calc_Acquirer!N$89 * -1</f>
        <v>0</v>
      </c>
      <c r="O7" s="124">
        <f xml:space="preserve"> Calc_Acquirer!O$89 * -1</f>
        <v>0</v>
      </c>
      <c r="P7" s="124">
        <f xml:space="preserve"> Calc_Acquirer!P$89 * -1</f>
        <v>0</v>
      </c>
      <c r="Q7" s="124">
        <f xml:space="preserve"> Calc_Acquirer!Q$89 * -1</f>
        <v>0</v>
      </c>
      <c r="R7" s="124">
        <f xml:space="preserve"> Calc_Acquirer!R$89 * -1</f>
        <v>0</v>
      </c>
      <c r="S7" s="124">
        <f xml:space="preserve"> Calc_Acquirer!S$89 * -1</f>
        <v>0</v>
      </c>
      <c r="T7" s="124">
        <f xml:space="preserve"> Calc_Acquirer!T$89 * -1</f>
        <v>0</v>
      </c>
      <c r="U7" s="124">
        <f xml:space="preserve"> Calc_Acquirer!U$89 * -1</f>
        <v>0</v>
      </c>
      <c r="V7" s="124">
        <f xml:space="preserve"> Calc_Acquirer!V$89 * -1</f>
        <v>0</v>
      </c>
      <c r="W7" s="124">
        <f xml:space="preserve"> Calc_Acquirer!W$89 * -1</f>
        <v>0</v>
      </c>
    </row>
    <row r="8" spans="2:23" hidden="1" outlineLevel="1" x14ac:dyDescent="0.2">
      <c r="B8" s="42">
        <f xml:space="preserve"> Calc_Acquirer!B$36</f>
        <v>0</v>
      </c>
      <c r="C8" s="43"/>
      <c r="D8" s="94">
        <f xml:space="preserve"> Calc_Acquirer!D$36</f>
        <v>0</v>
      </c>
      <c r="E8" s="42"/>
      <c r="F8" s="42"/>
      <c r="G8" s="42"/>
      <c r="H8" s="141"/>
      <c r="I8" s="141"/>
      <c r="J8" s="42"/>
      <c r="K8" s="124">
        <f xml:space="preserve"> Calc_Acquirer!K$36 * -1</f>
        <v>0</v>
      </c>
      <c r="L8" s="124">
        <f xml:space="preserve"> Calc_Acquirer!L$36 * -1</f>
        <v>0</v>
      </c>
      <c r="M8" s="124">
        <f xml:space="preserve"> Calc_Acquirer!M$36 * -1</f>
        <v>0</v>
      </c>
      <c r="N8" s="124">
        <f xml:space="preserve"> Calc_Acquirer!N$36 * -1</f>
        <v>0</v>
      </c>
      <c r="O8" s="124">
        <f xml:space="preserve"> Calc_Acquirer!O$36 * -1</f>
        <v>0</v>
      </c>
      <c r="P8" s="124">
        <f xml:space="preserve"> Calc_Acquirer!P$36 * -1</f>
        <v>0</v>
      </c>
      <c r="Q8" s="124">
        <f xml:space="preserve"> Calc_Acquirer!Q$36 * -1</f>
        <v>0</v>
      </c>
      <c r="R8" s="124">
        <f xml:space="preserve"> Calc_Acquirer!R$36 * -1</f>
        <v>0</v>
      </c>
      <c r="S8" s="124">
        <f xml:space="preserve"> Calc_Acquirer!S$36 * -1</f>
        <v>0</v>
      </c>
      <c r="T8" s="124">
        <f xml:space="preserve"> Calc_Acquirer!T$36 * -1</f>
        <v>0</v>
      </c>
      <c r="U8" s="124">
        <f xml:space="preserve"> Calc_Acquirer!U$36 * -1</f>
        <v>0</v>
      </c>
      <c r="V8" s="124">
        <f xml:space="preserve"> Calc_Acquirer!V$36 * -1</f>
        <v>0</v>
      </c>
      <c r="W8" s="124">
        <f xml:space="preserve"> Calc_Acquirer!W$36 * -1</f>
        <v>0</v>
      </c>
    </row>
    <row r="9" spans="2:23" hidden="1" outlineLevel="1" x14ac:dyDescent="0.2">
      <c r="B9" s="42">
        <f xml:space="preserve"> Calc_Acquirer!B$46</f>
        <v>0</v>
      </c>
      <c r="C9" s="43"/>
      <c r="D9" s="94">
        <f xml:space="preserve"> Calc_Acquirer!D$46</f>
        <v>0</v>
      </c>
      <c r="E9" s="42"/>
      <c r="F9" s="42"/>
      <c r="G9" s="42"/>
      <c r="H9" s="141"/>
      <c r="I9" s="141"/>
      <c r="J9" s="42"/>
      <c r="K9" s="124">
        <f xml:space="preserve"> Calc_Acquirer!K$46 * -1</f>
        <v>0</v>
      </c>
      <c r="L9" s="124">
        <f xml:space="preserve"> Calc_Acquirer!L$46 * -1</f>
        <v>0</v>
      </c>
      <c r="M9" s="124">
        <f xml:space="preserve"> Calc_Acquirer!M$46 * -1</f>
        <v>0</v>
      </c>
      <c r="N9" s="124">
        <f xml:space="preserve"> Calc_Acquirer!N$46 * -1</f>
        <v>0</v>
      </c>
      <c r="O9" s="124">
        <f xml:space="preserve"> Calc_Acquirer!O$46 * -1</f>
        <v>0</v>
      </c>
      <c r="P9" s="124">
        <f xml:space="preserve"> Calc_Acquirer!P$46 * -1</f>
        <v>0</v>
      </c>
      <c r="Q9" s="124">
        <f xml:space="preserve"> Calc_Acquirer!Q$46 * -1</f>
        <v>0</v>
      </c>
      <c r="R9" s="124">
        <f xml:space="preserve"> Calc_Acquirer!R$46 * -1</f>
        <v>0</v>
      </c>
      <c r="S9" s="124">
        <f xml:space="preserve"> Calc_Acquirer!S$46 * -1</f>
        <v>0</v>
      </c>
      <c r="T9" s="124">
        <f xml:space="preserve"> Calc_Acquirer!T$46 * -1</f>
        <v>0</v>
      </c>
      <c r="U9" s="124">
        <f xml:space="preserve"> Calc_Acquirer!U$46 * -1</f>
        <v>0</v>
      </c>
      <c r="V9" s="124">
        <f xml:space="preserve"> Calc_Acquirer!V$46 * -1</f>
        <v>0</v>
      </c>
      <c r="W9" s="124">
        <f xml:space="preserve"> Calc_Acquirer!W$46 * -1</f>
        <v>0</v>
      </c>
    </row>
    <row r="10" spans="2:23" hidden="1" outlineLevel="1" x14ac:dyDescent="0.2">
      <c r="B10" s="42">
        <f xml:space="preserve"> Calc_Acquirer!B$54</f>
        <v>0</v>
      </c>
      <c r="C10" s="43"/>
      <c r="D10" s="94">
        <f xml:space="preserve"> Calc_Acquirer!D$54</f>
        <v>0</v>
      </c>
      <c r="E10" s="42"/>
      <c r="F10" s="42"/>
      <c r="G10" s="42"/>
      <c r="H10" s="141"/>
      <c r="I10" s="141"/>
      <c r="J10" s="42"/>
      <c r="K10" s="124">
        <f xml:space="preserve"> Calc_Acquirer!K$54 * -1</f>
        <v>0</v>
      </c>
      <c r="L10" s="124">
        <f xml:space="preserve"> Calc_Acquirer!L$54 * -1</f>
        <v>0</v>
      </c>
      <c r="M10" s="124">
        <f xml:space="preserve"> Calc_Acquirer!M$54 * -1</f>
        <v>0</v>
      </c>
      <c r="N10" s="124">
        <f xml:space="preserve"> Calc_Acquirer!N$54 * -1</f>
        <v>0</v>
      </c>
      <c r="O10" s="124">
        <f xml:space="preserve"> Calc_Acquirer!O$54 * -1</f>
        <v>0</v>
      </c>
      <c r="P10" s="124">
        <f xml:space="preserve"> Calc_Acquirer!P$54 * -1</f>
        <v>0</v>
      </c>
      <c r="Q10" s="124">
        <f xml:space="preserve"> Calc_Acquirer!Q$54 * -1</f>
        <v>0</v>
      </c>
      <c r="R10" s="124">
        <f xml:space="preserve"> Calc_Acquirer!R$54 * -1</f>
        <v>0</v>
      </c>
      <c r="S10" s="124">
        <f xml:space="preserve"> Calc_Acquirer!S$54 * -1</f>
        <v>0</v>
      </c>
      <c r="T10" s="124">
        <f xml:space="preserve"> Calc_Acquirer!T$54 * -1</f>
        <v>0</v>
      </c>
      <c r="U10" s="124">
        <f xml:space="preserve"> Calc_Acquirer!U$54 * -1</f>
        <v>0</v>
      </c>
      <c r="V10" s="124">
        <f xml:space="preserve"> Calc_Acquirer!V$54 * -1</f>
        <v>0</v>
      </c>
      <c r="W10" s="124">
        <f xml:space="preserve"> Calc_Acquirer!W$54 * -1</f>
        <v>0</v>
      </c>
    </row>
    <row r="11" spans="2:23" hidden="1" outlineLevel="1" x14ac:dyDescent="0.2">
      <c r="B11" s="42">
        <f xml:space="preserve"> Calc_Acquirer!B$62</f>
        <v>0</v>
      </c>
      <c r="C11" s="43"/>
      <c r="D11" s="94">
        <f xml:space="preserve"> Calc_Acquirer!D$62</f>
        <v>0</v>
      </c>
      <c r="E11" s="42"/>
      <c r="F11" s="42"/>
      <c r="G11" s="42"/>
      <c r="H11" s="141"/>
      <c r="I11" s="141"/>
      <c r="J11" s="42"/>
      <c r="K11" s="124">
        <f xml:space="preserve"> Calc_Acquirer!K$62 * -1</f>
        <v>0</v>
      </c>
      <c r="L11" s="124">
        <f xml:space="preserve"> Calc_Acquirer!L$62 * -1</f>
        <v>0</v>
      </c>
      <c r="M11" s="124">
        <f xml:space="preserve"> Calc_Acquirer!M$62 * -1</f>
        <v>0</v>
      </c>
      <c r="N11" s="124">
        <f xml:space="preserve"> Calc_Acquirer!N$62 * -1</f>
        <v>0</v>
      </c>
      <c r="O11" s="124">
        <f xml:space="preserve"> Calc_Acquirer!O$62 * -1</f>
        <v>0</v>
      </c>
      <c r="P11" s="124">
        <f xml:space="preserve"> Calc_Acquirer!P$62 * -1</f>
        <v>0</v>
      </c>
      <c r="Q11" s="124">
        <f xml:space="preserve"> Calc_Acquirer!Q$62 * -1</f>
        <v>0</v>
      </c>
      <c r="R11" s="124">
        <f xml:space="preserve"> Calc_Acquirer!R$62 * -1</f>
        <v>0</v>
      </c>
      <c r="S11" s="124">
        <f xml:space="preserve"> Calc_Acquirer!S$62 * -1</f>
        <v>0</v>
      </c>
      <c r="T11" s="124">
        <f xml:space="preserve"> Calc_Acquirer!T$62 * -1</f>
        <v>0</v>
      </c>
      <c r="U11" s="124">
        <f xml:space="preserve"> Calc_Acquirer!U$62 * -1</f>
        <v>0</v>
      </c>
      <c r="V11" s="124">
        <f xml:space="preserve"> Calc_Acquirer!V$62 * -1</f>
        <v>0</v>
      </c>
      <c r="W11" s="124">
        <f xml:space="preserve"> Calc_Acquirer!W$62 * -1</f>
        <v>0</v>
      </c>
    </row>
    <row r="12" spans="2:23" s="3" customFormat="1" hidden="1" outlineLevel="1" x14ac:dyDescent="0.2">
      <c r="B12" s="8" t="s">
        <v>9</v>
      </c>
      <c r="C12" s="9"/>
      <c r="D12" s="37" t="str">
        <f>AC</f>
        <v>USDm</v>
      </c>
      <c r="E12" s="8"/>
      <c r="F12" s="8"/>
      <c r="G12" s="8"/>
      <c r="H12" s="8"/>
      <c r="I12" s="8"/>
      <c r="J12" s="8"/>
      <c r="K12" s="78">
        <f>SUM(K6:K11)</f>
        <v>0</v>
      </c>
      <c r="L12" s="78">
        <f t="shared" ref="L12:W12" si="0">SUM(L6:L11)</f>
        <v>0</v>
      </c>
      <c r="M12" s="78">
        <f t="shared" si="0"/>
        <v>0</v>
      </c>
      <c r="N12" s="78">
        <f t="shared" si="0"/>
        <v>0</v>
      </c>
      <c r="O12" s="78">
        <f t="shared" si="0"/>
        <v>0</v>
      </c>
      <c r="P12" s="78">
        <f t="shared" si="0"/>
        <v>0</v>
      </c>
      <c r="Q12" s="78">
        <f t="shared" si="0"/>
        <v>0</v>
      </c>
      <c r="R12" s="78">
        <f t="shared" si="0"/>
        <v>0</v>
      </c>
      <c r="S12" s="78">
        <f t="shared" si="0"/>
        <v>0</v>
      </c>
      <c r="T12" s="78">
        <f t="shared" si="0"/>
        <v>0</v>
      </c>
      <c r="U12" s="78">
        <f t="shared" si="0"/>
        <v>0</v>
      </c>
      <c r="V12" s="78">
        <f t="shared" si="0"/>
        <v>0</v>
      </c>
      <c r="W12" s="78">
        <f t="shared" si="0"/>
        <v>0</v>
      </c>
    </row>
    <row r="13" spans="2:23" s="29" customFormat="1" hidden="1" outlineLevel="1" x14ac:dyDescent="0.2">
      <c r="C13" s="61"/>
      <c r="D13" s="75"/>
      <c r="K13" s="75"/>
      <c r="L13" s="203"/>
      <c r="M13" s="203"/>
      <c r="N13" s="203"/>
      <c r="O13" s="203"/>
      <c r="P13" s="203"/>
      <c r="Q13" s="203"/>
      <c r="R13" s="203"/>
      <c r="S13" s="203"/>
      <c r="T13" s="203"/>
      <c r="U13" s="203"/>
      <c r="V13" s="203"/>
      <c r="W13" s="203"/>
    </row>
    <row r="14" spans="2:23" s="29" customFormat="1" hidden="1" outlineLevel="1" x14ac:dyDescent="0.2">
      <c r="B14" s="96">
        <f xml:space="preserve"> Calc_Acquirer!B$211</f>
        <v>0</v>
      </c>
      <c r="C14" s="97"/>
      <c r="D14" s="98">
        <f xml:space="preserve"> Calc_Acquirer!D$211</f>
        <v>0</v>
      </c>
      <c r="E14" s="96"/>
      <c r="F14" s="96"/>
      <c r="G14" s="96"/>
      <c r="H14" s="96"/>
      <c r="I14" s="96"/>
      <c r="J14" s="96"/>
      <c r="K14" s="110">
        <f xml:space="preserve"> Calc_Acquirer!K$211 * -1</f>
        <v>0</v>
      </c>
      <c r="L14" s="110">
        <f xml:space="preserve"> Calc_Acquirer!L$211 * -1</f>
        <v>0</v>
      </c>
      <c r="M14" s="110">
        <f xml:space="preserve"> Calc_Acquirer!M$211 * -1</f>
        <v>0</v>
      </c>
      <c r="N14" s="110">
        <f xml:space="preserve"> Calc_Acquirer!N$211 * -1</f>
        <v>0</v>
      </c>
      <c r="O14" s="110">
        <f xml:space="preserve"> Calc_Acquirer!O$211 * -1</f>
        <v>0</v>
      </c>
      <c r="P14" s="110">
        <f xml:space="preserve"> Calc_Acquirer!P$211 * -1</f>
        <v>0</v>
      </c>
      <c r="Q14" s="110">
        <f xml:space="preserve"> Calc_Acquirer!Q$211 * -1</f>
        <v>0</v>
      </c>
      <c r="R14" s="110">
        <f xml:space="preserve"> Calc_Acquirer!R$211 * -1</f>
        <v>0</v>
      </c>
      <c r="S14" s="110">
        <f xml:space="preserve"> Calc_Acquirer!S$211 * -1</f>
        <v>0</v>
      </c>
      <c r="T14" s="110">
        <f xml:space="preserve"> Calc_Acquirer!T$211 * -1</f>
        <v>0</v>
      </c>
      <c r="U14" s="110">
        <f xml:space="preserve"> Calc_Acquirer!U$211 * -1</f>
        <v>0</v>
      </c>
      <c r="V14" s="110">
        <f xml:space="preserve"> Calc_Acquirer!V$211 * -1</f>
        <v>0</v>
      </c>
      <c r="W14" s="110">
        <f xml:space="preserve"> Calc_Acquirer!W$211 * -1</f>
        <v>0</v>
      </c>
    </row>
    <row r="15" spans="2:23" s="29" customFormat="1" hidden="1" outlineLevel="1" x14ac:dyDescent="0.2">
      <c r="B15" s="96">
        <f xml:space="preserve"> Calc_Acquirer!B$220</f>
        <v>0</v>
      </c>
      <c r="C15" s="97"/>
      <c r="D15" s="98">
        <f xml:space="preserve"> Calc_Acquirer!D$220</f>
        <v>0</v>
      </c>
      <c r="E15" s="96"/>
      <c r="F15" s="96"/>
      <c r="G15" s="96"/>
      <c r="H15" s="96"/>
      <c r="I15" s="96"/>
      <c r="J15" s="96"/>
      <c r="K15" s="110">
        <f xml:space="preserve"> Calc_Acquirer!K$220 * -1</f>
        <v>0</v>
      </c>
      <c r="L15" s="110">
        <f xml:space="preserve"> Calc_Acquirer!L$220 * -1</f>
        <v>0</v>
      </c>
      <c r="M15" s="110">
        <f xml:space="preserve"> Calc_Acquirer!M$220 * -1</f>
        <v>0</v>
      </c>
      <c r="N15" s="110">
        <f xml:space="preserve"> Calc_Acquirer!N$220 * -1</f>
        <v>0</v>
      </c>
      <c r="O15" s="110">
        <f xml:space="preserve"> Calc_Acquirer!O$220 * -1</f>
        <v>0</v>
      </c>
      <c r="P15" s="110">
        <f xml:space="preserve"> Calc_Acquirer!P$220 * -1</f>
        <v>0</v>
      </c>
      <c r="Q15" s="110">
        <f xml:space="preserve"> Calc_Acquirer!Q$220 * -1</f>
        <v>0</v>
      </c>
      <c r="R15" s="110">
        <f xml:space="preserve"> Calc_Acquirer!R$220 * -1</f>
        <v>0</v>
      </c>
      <c r="S15" s="110">
        <f xml:space="preserve"> Calc_Acquirer!S$220 * -1</f>
        <v>0</v>
      </c>
      <c r="T15" s="110">
        <f xml:space="preserve"> Calc_Acquirer!T$220 * -1</f>
        <v>0</v>
      </c>
      <c r="U15" s="110">
        <f xml:space="preserve"> Calc_Acquirer!U$220 * -1</f>
        <v>0</v>
      </c>
      <c r="V15" s="110">
        <f xml:space="preserve"> Calc_Acquirer!V$220 * -1</f>
        <v>0</v>
      </c>
      <c r="W15" s="110">
        <f xml:space="preserve"> Calc_Acquirer!W$220 * -1</f>
        <v>0</v>
      </c>
    </row>
    <row r="16" spans="2:23" s="29" customFormat="1" hidden="1" outlineLevel="1" x14ac:dyDescent="0.2">
      <c r="B16" s="96">
        <f xml:space="preserve"> Calc_Acquirer!B$214</f>
        <v>0</v>
      </c>
      <c r="C16" s="97"/>
      <c r="D16" s="98">
        <f xml:space="preserve"> Calc_Acquirer!D$214</f>
        <v>0</v>
      </c>
      <c r="E16" s="96"/>
      <c r="F16" s="96"/>
      <c r="G16" s="96"/>
      <c r="H16" s="96"/>
      <c r="I16" s="96"/>
      <c r="J16" s="96"/>
      <c r="K16" s="110">
        <f xml:space="preserve"> Calc_Acquirer!K$214 * -1</f>
        <v>0</v>
      </c>
      <c r="L16" s="110">
        <f xml:space="preserve"> Calc_Acquirer!L$214 * -1</f>
        <v>0</v>
      </c>
      <c r="M16" s="110">
        <f xml:space="preserve"> Calc_Acquirer!M$214 * -1</f>
        <v>0</v>
      </c>
      <c r="N16" s="110">
        <f xml:space="preserve"> Calc_Acquirer!N$214 * -1</f>
        <v>0</v>
      </c>
      <c r="O16" s="110">
        <f xml:space="preserve"> Calc_Acquirer!O$214 * -1</f>
        <v>0</v>
      </c>
      <c r="P16" s="110">
        <f xml:space="preserve"> Calc_Acquirer!P$214 * -1</f>
        <v>0</v>
      </c>
      <c r="Q16" s="110">
        <f xml:space="preserve"> Calc_Acquirer!Q$214 * -1</f>
        <v>0</v>
      </c>
      <c r="R16" s="110">
        <f xml:space="preserve"> Calc_Acquirer!R$214 * -1</f>
        <v>0</v>
      </c>
      <c r="S16" s="110">
        <f xml:space="preserve"> Calc_Acquirer!S$214 * -1</f>
        <v>0</v>
      </c>
      <c r="T16" s="110">
        <f xml:space="preserve"> Calc_Acquirer!T$214 * -1</f>
        <v>0</v>
      </c>
      <c r="U16" s="110">
        <f xml:space="preserve"> Calc_Acquirer!U$214 * -1</f>
        <v>0</v>
      </c>
      <c r="V16" s="110">
        <f xml:space="preserve"> Calc_Acquirer!V$214 * -1</f>
        <v>0</v>
      </c>
      <c r="W16" s="110">
        <f xml:space="preserve"> Calc_Acquirer!W$214 * -1</f>
        <v>0</v>
      </c>
    </row>
    <row r="17" spans="2:23" s="29" customFormat="1" hidden="1" outlineLevel="1" x14ac:dyDescent="0.2">
      <c r="B17" s="96">
        <f xml:space="preserve"> Calc_Acquirer!B$217</f>
        <v>0</v>
      </c>
      <c r="C17" s="97"/>
      <c r="D17" s="98">
        <f xml:space="preserve"> Calc_Acquirer!D$217</f>
        <v>0</v>
      </c>
      <c r="E17" s="96"/>
      <c r="F17" s="96"/>
      <c r="G17" s="96"/>
      <c r="H17" s="96"/>
      <c r="I17" s="96"/>
      <c r="J17" s="96"/>
      <c r="K17" s="110">
        <f xml:space="preserve"> Calc_Acquirer!K$217</f>
        <v>0</v>
      </c>
      <c r="L17" s="110">
        <f xml:space="preserve"> Calc_Acquirer!L$217</f>
        <v>0</v>
      </c>
      <c r="M17" s="110">
        <f xml:space="preserve"> Calc_Acquirer!M$217</f>
        <v>0</v>
      </c>
      <c r="N17" s="110">
        <f xml:space="preserve"> Calc_Acquirer!N$217</f>
        <v>0</v>
      </c>
      <c r="O17" s="110">
        <f xml:space="preserve"> Calc_Acquirer!O$217</f>
        <v>0</v>
      </c>
      <c r="P17" s="110">
        <f xml:space="preserve"> Calc_Acquirer!P$217</f>
        <v>0</v>
      </c>
      <c r="Q17" s="110">
        <f xml:space="preserve"> Calc_Acquirer!Q$217</f>
        <v>0</v>
      </c>
      <c r="R17" s="110">
        <f xml:space="preserve"> Calc_Acquirer!R$217</f>
        <v>0</v>
      </c>
      <c r="S17" s="110">
        <f xml:space="preserve"> Calc_Acquirer!S$217</f>
        <v>0</v>
      </c>
      <c r="T17" s="110">
        <f xml:space="preserve"> Calc_Acquirer!T$217</f>
        <v>0</v>
      </c>
      <c r="U17" s="110">
        <f xml:space="preserve"> Calc_Acquirer!U$217</f>
        <v>0</v>
      </c>
      <c r="V17" s="110">
        <f xml:space="preserve"> Calc_Acquirer!V$217</f>
        <v>0</v>
      </c>
      <c r="W17" s="110">
        <f xml:space="preserve"> Calc_Acquirer!W$217</f>
        <v>0</v>
      </c>
    </row>
    <row r="18" spans="2:23" s="29" customFormat="1" hidden="1" outlineLevel="1" x14ac:dyDescent="0.2">
      <c r="B18" s="96">
        <f xml:space="preserve"> Calc_Acquirer!B$205</f>
        <v>0</v>
      </c>
      <c r="C18" s="97"/>
      <c r="D18" s="98">
        <f xml:space="preserve"> Calc_Acquirer!D$205</f>
        <v>0</v>
      </c>
      <c r="E18" s="96"/>
      <c r="F18" s="96"/>
      <c r="G18" s="96"/>
      <c r="H18" s="96"/>
      <c r="I18" s="96"/>
      <c r="J18" s="96"/>
      <c r="K18" s="110">
        <f xml:space="preserve"> Calc_Acquirer!K$205 * -1</f>
        <v>0</v>
      </c>
      <c r="L18" s="110">
        <f xml:space="preserve"> Calc_Acquirer!L$205 * -1</f>
        <v>0</v>
      </c>
      <c r="M18" s="110">
        <f xml:space="preserve"> Calc_Acquirer!M$205 * -1</f>
        <v>0</v>
      </c>
      <c r="N18" s="110">
        <f xml:space="preserve"> Calc_Acquirer!N$205 * -1</f>
        <v>0</v>
      </c>
      <c r="O18" s="110">
        <f xml:space="preserve"> Calc_Acquirer!O$205 * -1</f>
        <v>0</v>
      </c>
      <c r="P18" s="110">
        <f xml:space="preserve"> Calc_Acquirer!P$205 * -1</f>
        <v>0</v>
      </c>
      <c r="Q18" s="110">
        <f xml:space="preserve"> Calc_Acquirer!Q$205 * -1</f>
        <v>0</v>
      </c>
      <c r="R18" s="110">
        <f xml:space="preserve"> Calc_Acquirer!R$205 * -1</f>
        <v>0</v>
      </c>
      <c r="S18" s="110">
        <f xml:space="preserve"> Calc_Acquirer!S$205 * -1</f>
        <v>0</v>
      </c>
      <c r="T18" s="110">
        <f xml:space="preserve"> Calc_Acquirer!T$205 * -1</f>
        <v>0</v>
      </c>
      <c r="U18" s="110">
        <f xml:space="preserve"> Calc_Acquirer!U$205 * -1</f>
        <v>0</v>
      </c>
      <c r="V18" s="110">
        <f xml:space="preserve"> Calc_Acquirer!V$205 * -1</f>
        <v>0</v>
      </c>
      <c r="W18" s="110">
        <f xml:space="preserve"> Calc_Acquirer!W$205 * -1</f>
        <v>0</v>
      </c>
    </row>
    <row r="19" spans="2:23" s="20" customFormat="1" hidden="1" outlineLevel="1" x14ac:dyDescent="0.2">
      <c r="B19" s="18" t="s">
        <v>11</v>
      </c>
      <c r="C19" s="19"/>
      <c r="D19" s="52" t="str">
        <f>AC</f>
        <v>USDm</v>
      </c>
      <c r="E19" s="18"/>
      <c r="F19" s="18"/>
      <c r="G19" s="18"/>
      <c r="H19" s="18"/>
      <c r="I19" s="18"/>
      <c r="J19" s="18"/>
      <c r="K19" s="200">
        <f t="shared" ref="K19:W19" si="1">SUM(K12:K18)</f>
        <v>0</v>
      </c>
      <c r="L19" s="200">
        <f t="shared" si="1"/>
        <v>0</v>
      </c>
      <c r="M19" s="200">
        <f t="shared" si="1"/>
        <v>0</v>
      </c>
      <c r="N19" s="200">
        <f t="shared" si="1"/>
        <v>0</v>
      </c>
      <c r="O19" s="200">
        <f t="shared" si="1"/>
        <v>0</v>
      </c>
      <c r="P19" s="200">
        <f t="shared" si="1"/>
        <v>0</v>
      </c>
      <c r="Q19" s="200">
        <f t="shared" si="1"/>
        <v>0</v>
      </c>
      <c r="R19" s="200">
        <f t="shared" si="1"/>
        <v>0</v>
      </c>
      <c r="S19" s="200">
        <f t="shared" si="1"/>
        <v>0</v>
      </c>
      <c r="T19" s="200">
        <f t="shared" si="1"/>
        <v>0</v>
      </c>
      <c r="U19" s="200">
        <f t="shared" si="1"/>
        <v>0</v>
      </c>
      <c r="V19" s="200">
        <f t="shared" si="1"/>
        <v>0</v>
      </c>
      <c r="W19" s="200">
        <f t="shared" si="1"/>
        <v>0</v>
      </c>
    </row>
    <row r="20" spans="2:23" s="29" customFormat="1" hidden="1" outlineLevel="1" x14ac:dyDescent="0.2">
      <c r="C20" s="61"/>
      <c r="D20" s="75"/>
      <c r="K20" s="75"/>
      <c r="L20" s="203"/>
      <c r="M20" s="203"/>
      <c r="N20" s="203"/>
      <c r="O20" s="203"/>
      <c r="P20" s="203"/>
      <c r="Q20" s="203"/>
      <c r="R20" s="203"/>
      <c r="S20" s="203"/>
      <c r="T20" s="203"/>
      <c r="U20" s="203"/>
      <c r="V20" s="203"/>
      <c r="W20" s="203"/>
    </row>
    <row r="21" spans="2:23" hidden="1" outlineLevel="1" x14ac:dyDescent="0.2">
      <c r="B21" s="42">
        <f xml:space="preserve"> Calc_Acquirer!B$68</f>
        <v>0</v>
      </c>
      <c r="C21" s="43"/>
      <c r="D21" s="94">
        <f xml:space="preserve"> Calc_Acquirer!D$68</f>
        <v>0</v>
      </c>
      <c r="E21" s="42"/>
      <c r="F21" s="42"/>
      <c r="G21" s="42"/>
      <c r="H21" s="42"/>
      <c r="I21" s="42"/>
      <c r="J21" s="42"/>
      <c r="K21" s="124">
        <f xml:space="preserve"> Calc_Acquirer!K$68 * -1</f>
        <v>0</v>
      </c>
      <c r="L21" s="124">
        <f xml:space="preserve"> Calc_Acquirer!L$68 * -1</f>
        <v>0</v>
      </c>
      <c r="M21" s="124">
        <f xml:space="preserve"> Calc_Acquirer!M$68 * -1</f>
        <v>0</v>
      </c>
      <c r="N21" s="124">
        <f xml:space="preserve"> Calc_Acquirer!N$68 * -1</f>
        <v>0</v>
      </c>
      <c r="O21" s="124">
        <f xml:space="preserve"> Calc_Acquirer!O$68 * -1</f>
        <v>0</v>
      </c>
      <c r="P21" s="124">
        <f xml:space="preserve"> Calc_Acquirer!P$68 * -1</f>
        <v>0</v>
      </c>
      <c r="Q21" s="124">
        <f xml:space="preserve"> Calc_Acquirer!Q$68 * -1</f>
        <v>0</v>
      </c>
      <c r="R21" s="124">
        <f xml:space="preserve"> Calc_Acquirer!R$68 * -1</f>
        <v>0</v>
      </c>
      <c r="S21" s="124">
        <f xml:space="preserve"> Calc_Acquirer!S$68 * -1</f>
        <v>0</v>
      </c>
      <c r="T21" s="124">
        <f xml:space="preserve"> Calc_Acquirer!T$68 * -1</f>
        <v>0</v>
      </c>
      <c r="U21" s="124">
        <f xml:space="preserve"> Calc_Acquirer!U$68 * -1</f>
        <v>0</v>
      </c>
      <c r="V21" s="124">
        <f xml:space="preserve"> Calc_Acquirer!V$68 * -1</f>
        <v>0</v>
      </c>
      <c r="W21" s="124">
        <f xml:space="preserve"> Calc_Acquirer!W$68 * -1</f>
        <v>0</v>
      </c>
    </row>
    <row r="22" spans="2:23" s="29" customFormat="1" hidden="1" outlineLevel="1" x14ac:dyDescent="0.2">
      <c r="B22" s="96">
        <f xml:space="preserve"> Calc_Acquirer!B$79</f>
        <v>0</v>
      </c>
      <c r="C22" s="97"/>
      <c r="D22" s="98">
        <f xml:space="preserve"> Calc_Acquirer!D$79</f>
        <v>0</v>
      </c>
      <c r="E22" s="96"/>
      <c r="F22" s="96" t="s">
        <v>175</v>
      </c>
      <c r="G22" s="96"/>
      <c r="H22" s="96"/>
      <c r="I22" s="96"/>
      <c r="J22" s="96"/>
      <c r="K22" s="110">
        <f xml:space="preserve"> Calc_Acquirer!K$79 * -1</f>
        <v>0</v>
      </c>
      <c r="L22" s="110">
        <f xml:space="preserve"> Calc_Acquirer!L$79 * -1</f>
        <v>0</v>
      </c>
      <c r="M22" s="110">
        <f xml:space="preserve"> Calc_Acquirer!M$79 * -1</f>
        <v>0</v>
      </c>
      <c r="N22" s="110">
        <f xml:space="preserve"> Calc_Acquirer!N$79 * -1</f>
        <v>0</v>
      </c>
      <c r="O22" s="110">
        <f xml:space="preserve"> Calc_Acquirer!O$79 * -1</f>
        <v>0</v>
      </c>
      <c r="P22" s="110">
        <f xml:space="preserve"> Calc_Acquirer!P$79 * -1</f>
        <v>0</v>
      </c>
      <c r="Q22" s="110">
        <f xml:space="preserve"> Calc_Acquirer!Q$79 * -1</f>
        <v>0</v>
      </c>
      <c r="R22" s="110">
        <f xml:space="preserve"> Calc_Acquirer!R$79 * -1</f>
        <v>0</v>
      </c>
      <c r="S22" s="110">
        <f xml:space="preserve"> Calc_Acquirer!S$79 * -1</f>
        <v>0</v>
      </c>
      <c r="T22" s="110">
        <f xml:space="preserve"> Calc_Acquirer!T$79 * -1</f>
        <v>0</v>
      </c>
      <c r="U22" s="110">
        <f xml:space="preserve"> Calc_Acquirer!U$79 * -1</f>
        <v>0</v>
      </c>
      <c r="V22" s="110">
        <f xml:space="preserve"> Calc_Acquirer!V$79 * -1</f>
        <v>0</v>
      </c>
      <c r="W22" s="110">
        <f xml:space="preserve"> Calc_Acquirer!W$79 * -1</f>
        <v>0</v>
      </c>
    </row>
    <row r="23" spans="2:23" s="29" customFormat="1" hidden="1" outlineLevel="1" x14ac:dyDescent="0.2">
      <c r="B23" s="96">
        <f xml:space="preserve"> Calc_Acquirer!B$223</f>
        <v>0</v>
      </c>
      <c r="C23" s="97"/>
      <c r="D23" s="98">
        <f xml:space="preserve"> Calc_Acquirer!D$223</f>
        <v>0</v>
      </c>
      <c r="E23" s="96"/>
      <c r="F23" s="96"/>
      <c r="G23" s="96"/>
      <c r="H23" s="96"/>
      <c r="I23" s="96"/>
      <c r="J23" s="96"/>
      <c r="K23" s="110">
        <f xml:space="preserve"> Calc_Acquirer!K$223</f>
        <v>0</v>
      </c>
      <c r="L23" s="204">
        <f xml:space="preserve"> Calc_Acquirer!L$223</f>
        <v>0</v>
      </c>
      <c r="M23" s="204">
        <f xml:space="preserve"> Calc_Acquirer!M$223</f>
        <v>0</v>
      </c>
      <c r="N23" s="204">
        <f xml:space="preserve"> Calc_Acquirer!N$223</f>
        <v>0</v>
      </c>
      <c r="O23" s="204">
        <f xml:space="preserve"> Calc_Acquirer!O$223</f>
        <v>0</v>
      </c>
      <c r="P23" s="204">
        <f xml:space="preserve"> Calc_Acquirer!P$223</f>
        <v>0</v>
      </c>
      <c r="Q23" s="204">
        <f xml:space="preserve"> Calc_Acquirer!Q$223</f>
        <v>0</v>
      </c>
      <c r="R23" s="204">
        <f xml:space="preserve"> Calc_Acquirer!R$223</f>
        <v>0</v>
      </c>
      <c r="S23" s="204">
        <f xml:space="preserve"> Calc_Acquirer!S$223</f>
        <v>0</v>
      </c>
      <c r="T23" s="204">
        <f xml:space="preserve"> Calc_Acquirer!T$223</f>
        <v>0</v>
      </c>
      <c r="U23" s="204">
        <f xml:space="preserve"> Calc_Acquirer!U$223</f>
        <v>0</v>
      </c>
      <c r="V23" s="204">
        <f xml:space="preserve"> Calc_Acquirer!V$223</f>
        <v>0</v>
      </c>
      <c r="W23" s="204">
        <f xml:space="preserve"> Calc_Acquirer!W$223</f>
        <v>0</v>
      </c>
    </row>
    <row r="24" spans="2:23" s="29" customFormat="1" hidden="1" outlineLevel="1" x14ac:dyDescent="0.2">
      <c r="B24" s="96">
        <f xml:space="preserve"> Calc_Acquirer!B$226</f>
        <v>0</v>
      </c>
      <c r="C24" s="97"/>
      <c r="D24" s="98">
        <f xml:space="preserve"> Calc_Acquirer!D$226</f>
        <v>0</v>
      </c>
      <c r="E24" s="96"/>
      <c r="F24" s="96"/>
      <c r="G24" s="96"/>
      <c r="H24" s="96"/>
      <c r="I24" s="96"/>
      <c r="J24" s="96"/>
      <c r="K24" s="110">
        <f xml:space="preserve"> Calc_Acquirer!K$226</f>
        <v>0</v>
      </c>
      <c r="L24" s="204">
        <f xml:space="preserve"> Calc_Acquirer!L$226</f>
        <v>0</v>
      </c>
      <c r="M24" s="204">
        <f xml:space="preserve"> Calc_Acquirer!M$226</f>
        <v>0</v>
      </c>
      <c r="N24" s="204">
        <f xml:space="preserve"> Calc_Acquirer!N$226</f>
        <v>0</v>
      </c>
      <c r="O24" s="204">
        <f xml:space="preserve"> Calc_Acquirer!O$226</f>
        <v>0</v>
      </c>
      <c r="P24" s="204">
        <f xml:space="preserve"> Calc_Acquirer!P$226</f>
        <v>0</v>
      </c>
      <c r="Q24" s="204">
        <f xml:space="preserve"> Calc_Acquirer!Q$226</f>
        <v>0</v>
      </c>
      <c r="R24" s="204">
        <f xml:space="preserve"> Calc_Acquirer!R$226</f>
        <v>0</v>
      </c>
      <c r="S24" s="204">
        <f xml:space="preserve"> Calc_Acquirer!S$226</f>
        <v>0</v>
      </c>
      <c r="T24" s="204">
        <f xml:space="preserve"> Calc_Acquirer!T$226</f>
        <v>0</v>
      </c>
      <c r="U24" s="204">
        <f xml:space="preserve"> Calc_Acquirer!U$226</f>
        <v>0</v>
      </c>
      <c r="V24" s="204">
        <f xml:space="preserve"> Calc_Acquirer!V$226</f>
        <v>0</v>
      </c>
      <c r="W24" s="204">
        <f xml:space="preserve"> Calc_Acquirer!W$226</f>
        <v>0</v>
      </c>
    </row>
    <row r="25" spans="2:23" s="29" customFormat="1" hidden="1" outlineLevel="1" x14ac:dyDescent="0.2">
      <c r="B25" s="96">
        <f xml:space="preserve"> Calc_Acquirer!B$229</f>
        <v>0</v>
      </c>
      <c r="C25" s="97"/>
      <c r="D25" s="98">
        <f xml:space="preserve"> Calc_Acquirer!D$229</f>
        <v>0</v>
      </c>
      <c r="E25" s="96"/>
      <c r="F25" s="96"/>
      <c r="G25" s="96"/>
      <c r="H25" s="96"/>
      <c r="I25" s="96"/>
      <c r="J25" s="96"/>
      <c r="K25" s="110">
        <f xml:space="preserve"> Calc_Acquirer!K$229</f>
        <v>0</v>
      </c>
      <c r="L25" s="204">
        <f xml:space="preserve"> Calc_Acquirer!L$229</f>
        <v>0</v>
      </c>
      <c r="M25" s="204">
        <f xml:space="preserve"> Calc_Acquirer!M$229</f>
        <v>0</v>
      </c>
      <c r="N25" s="204">
        <f xml:space="preserve"> Calc_Acquirer!N$229</f>
        <v>0</v>
      </c>
      <c r="O25" s="204">
        <f xml:space="preserve"> Calc_Acquirer!O$229</f>
        <v>0</v>
      </c>
      <c r="P25" s="204">
        <f xml:space="preserve"> Calc_Acquirer!P$229</f>
        <v>0</v>
      </c>
      <c r="Q25" s="204">
        <f xml:space="preserve"> Calc_Acquirer!Q$229</f>
        <v>0</v>
      </c>
      <c r="R25" s="204">
        <f xml:space="preserve"> Calc_Acquirer!R$229</f>
        <v>0</v>
      </c>
      <c r="S25" s="204">
        <f xml:space="preserve"> Calc_Acquirer!S$229</f>
        <v>0</v>
      </c>
      <c r="T25" s="204">
        <f xml:space="preserve"> Calc_Acquirer!T$229</f>
        <v>0</v>
      </c>
      <c r="U25" s="204">
        <f xml:space="preserve"> Calc_Acquirer!U$229</f>
        <v>0</v>
      </c>
      <c r="V25" s="204">
        <f xml:space="preserve"> Calc_Acquirer!V$229</f>
        <v>0</v>
      </c>
      <c r="W25" s="204">
        <f xml:space="preserve"> Calc_Acquirer!W$229</f>
        <v>0</v>
      </c>
    </row>
    <row r="26" spans="2:23" s="29" customFormat="1" hidden="1" outlineLevel="1" x14ac:dyDescent="0.2">
      <c r="B26" s="96">
        <f xml:space="preserve"> Calc_Acquirer!B$232</f>
        <v>0</v>
      </c>
      <c r="C26" s="97"/>
      <c r="D26" s="98">
        <f xml:space="preserve"> Calc_Acquirer!D$232</f>
        <v>0</v>
      </c>
      <c r="E26" s="96"/>
      <c r="F26" s="96"/>
      <c r="G26" s="96"/>
      <c r="H26" s="96"/>
      <c r="I26" s="96"/>
      <c r="J26" s="96"/>
      <c r="K26" s="110">
        <f xml:space="preserve"> Calc_Acquirer!K$232</f>
        <v>0</v>
      </c>
      <c r="L26" s="204">
        <f xml:space="preserve"> Calc_Acquirer!L$232</f>
        <v>0</v>
      </c>
      <c r="M26" s="204">
        <f xml:space="preserve"> Calc_Acquirer!M$232</f>
        <v>0</v>
      </c>
      <c r="N26" s="204">
        <f xml:space="preserve"> Calc_Acquirer!N$232</f>
        <v>0</v>
      </c>
      <c r="O26" s="204">
        <f xml:space="preserve"> Calc_Acquirer!O$232</f>
        <v>0</v>
      </c>
      <c r="P26" s="204">
        <f xml:space="preserve"> Calc_Acquirer!P$232</f>
        <v>0</v>
      </c>
      <c r="Q26" s="204">
        <f xml:space="preserve"> Calc_Acquirer!Q$232</f>
        <v>0</v>
      </c>
      <c r="R26" s="204">
        <f xml:space="preserve"> Calc_Acquirer!R$232</f>
        <v>0</v>
      </c>
      <c r="S26" s="204">
        <f xml:space="preserve"> Calc_Acquirer!S$232</f>
        <v>0</v>
      </c>
      <c r="T26" s="204">
        <f xml:space="preserve"> Calc_Acquirer!T$232</f>
        <v>0</v>
      </c>
      <c r="U26" s="204">
        <f xml:space="preserve"> Calc_Acquirer!U$232</f>
        <v>0</v>
      </c>
      <c r="V26" s="204">
        <f xml:space="preserve"> Calc_Acquirer!V$232</f>
        <v>0</v>
      </c>
      <c r="W26" s="204">
        <f xml:space="preserve"> Calc_Acquirer!W$232</f>
        <v>0</v>
      </c>
    </row>
    <row r="27" spans="2:23" s="20" customFormat="1" hidden="1" outlineLevel="1" x14ac:dyDescent="0.2">
      <c r="B27" s="18" t="s">
        <v>14</v>
      </c>
      <c r="C27" s="19"/>
      <c r="D27" s="52" t="str">
        <f>AC</f>
        <v>USDm</v>
      </c>
      <c r="E27" s="18"/>
      <c r="F27" s="18"/>
      <c r="G27" s="18"/>
      <c r="H27" s="18"/>
      <c r="I27" s="18"/>
      <c r="J27" s="18"/>
      <c r="K27" s="200">
        <f xml:space="preserve"> SUM(K19:K26)</f>
        <v>0</v>
      </c>
      <c r="L27" s="200">
        <f t="shared" ref="L27:W27" si="2" xml:space="preserve"> SUM(L19:L26)</f>
        <v>0</v>
      </c>
      <c r="M27" s="200">
        <f t="shared" si="2"/>
        <v>0</v>
      </c>
      <c r="N27" s="200">
        <f t="shared" si="2"/>
        <v>0</v>
      </c>
      <c r="O27" s="200">
        <f t="shared" si="2"/>
        <v>0</v>
      </c>
      <c r="P27" s="200">
        <f t="shared" si="2"/>
        <v>0</v>
      </c>
      <c r="Q27" s="200">
        <f t="shared" si="2"/>
        <v>0</v>
      </c>
      <c r="R27" s="200">
        <f t="shared" si="2"/>
        <v>0</v>
      </c>
      <c r="S27" s="200">
        <f t="shared" si="2"/>
        <v>0</v>
      </c>
      <c r="T27" s="200">
        <f t="shared" si="2"/>
        <v>0</v>
      </c>
      <c r="U27" s="200">
        <f t="shared" si="2"/>
        <v>0</v>
      </c>
      <c r="V27" s="200">
        <f t="shared" si="2"/>
        <v>0</v>
      </c>
      <c r="W27" s="200">
        <f t="shared" si="2"/>
        <v>0</v>
      </c>
    </row>
    <row r="28" spans="2:23" s="29" customFormat="1" hidden="1" outlineLevel="1" x14ac:dyDescent="0.2">
      <c r="C28" s="61"/>
      <c r="D28" s="75"/>
      <c r="K28" s="75"/>
      <c r="L28" s="203"/>
      <c r="M28" s="203"/>
      <c r="N28" s="203"/>
      <c r="O28" s="203"/>
      <c r="P28" s="203"/>
      <c r="Q28" s="203"/>
      <c r="R28" s="203"/>
      <c r="S28" s="203"/>
      <c r="T28" s="203"/>
      <c r="U28" s="203"/>
      <c r="V28" s="203"/>
      <c r="W28" s="203"/>
    </row>
    <row r="29" spans="2:23" hidden="1" outlineLevel="1" x14ac:dyDescent="0.2">
      <c r="B29" s="42">
        <f xml:space="preserve"> Calc_Acquirer!B$126</f>
        <v>0</v>
      </c>
      <c r="C29" s="43"/>
      <c r="D29" s="94">
        <f xml:space="preserve"> Calc_Acquirer!D$126</f>
        <v>0</v>
      </c>
      <c r="E29" s="42"/>
      <c r="F29" s="42"/>
      <c r="G29" s="42"/>
      <c r="H29" s="42"/>
      <c r="I29" s="42"/>
      <c r="J29" s="42"/>
      <c r="K29" s="124">
        <f xml:space="preserve"> Calc_Acquirer!K$126</f>
        <v>0</v>
      </c>
      <c r="L29" s="124">
        <f xml:space="preserve"> Calc_Acquirer!L$126</f>
        <v>0</v>
      </c>
      <c r="M29" s="124">
        <f xml:space="preserve"> Calc_Acquirer!M$126</f>
        <v>0</v>
      </c>
      <c r="N29" s="124">
        <f xml:space="preserve"> Calc_Acquirer!N$126</f>
        <v>0</v>
      </c>
      <c r="O29" s="124">
        <f xml:space="preserve"> Calc_Acquirer!O$126</f>
        <v>0</v>
      </c>
      <c r="P29" s="124">
        <f xml:space="preserve"> Calc_Acquirer!P$126</f>
        <v>0</v>
      </c>
      <c r="Q29" s="124">
        <f xml:space="preserve"> Calc_Acquirer!Q$126</f>
        <v>0</v>
      </c>
      <c r="R29" s="124">
        <f xml:space="preserve"> Calc_Acquirer!R$126</f>
        <v>0</v>
      </c>
      <c r="S29" s="124">
        <f xml:space="preserve"> Calc_Acquirer!S$126</f>
        <v>0</v>
      </c>
      <c r="T29" s="124">
        <f xml:space="preserve"> Calc_Acquirer!T$126</f>
        <v>0</v>
      </c>
      <c r="U29" s="124">
        <f xml:space="preserve"> Calc_Acquirer!U$126</f>
        <v>0</v>
      </c>
      <c r="V29" s="124">
        <f xml:space="preserve"> Calc_Acquirer!V$126</f>
        <v>0</v>
      </c>
      <c r="W29" s="124">
        <f xml:space="preserve"> Calc_Acquirer!W$126</f>
        <v>0</v>
      </c>
    </row>
    <row r="30" spans="2:23" s="29" customFormat="1" hidden="1" outlineLevel="1" x14ac:dyDescent="0.2">
      <c r="B30" s="96">
        <f xml:space="preserve"> Calc_Acquirer!B$238</f>
        <v>0</v>
      </c>
      <c r="C30" s="97"/>
      <c r="D30" s="98">
        <f xml:space="preserve"> Calc_Acquirer!D$238</f>
        <v>0</v>
      </c>
      <c r="E30" s="96"/>
      <c r="F30" s="96"/>
      <c r="G30" s="96"/>
      <c r="H30" s="96"/>
      <c r="I30" s="96"/>
      <c r="J30" s="96"/>
      <c r="K30" s="110">
        <f xml:space="preserve"> Calc_Acquirer!K$238</f>
        <v>0</v>
      </c>
      <c r="L30" s="110">
        <f xml:space="preserve"> Calc_Acquirer!L$238</f>
        <v>0</v>
      </c>
      <c r="M30" s="204">
        <f xml:space="preserve"> Calc_Acquirer!M$238</f>
        <v>0</v>
      </c>
      <c r="N30" s="204">
        <f xml:space="preserve"> Calc_Acquirer!N$238</f>
        <v>0</v>
      </c>
      <c r="O30" s="204">
        <f xml:space="preserve"> Calc_Acquirer!O$238</f>
        <v>0</v>
      </c>
      <c r="P30" s="204">
        <f xml:space="preserve"> Calc_Acquirer!P$238</f>
        <v>0</v>
      </c>
      <c r="Q30" s="204">
        <f xml:space="preserve"> Calc_Acquirer!Q$238</f>
        <v>0</v>
      </c>
      <c r="R30" s="204">
        <f xml:space="preserve"> Calc_Acquirer!R$238</f>
        <v>0</v>
      </c>
      <c r="S30" s="204">
        <f xml:space="preserve"> Calc_Acquirer!S$238</f>
        <v>0</v>
      </c>
      <c r="T30" s="204">
        <f xml:space="preserve"> Calc_Acquirer!T$238</f>
        <v>0</v>
      </c>
      <c r="U30" s="204">
        <f xml:space="preserve"> Calc_Acquirer!U$238</f>
        <v>0</v>
      </c>
      <c r="V30" s="204">
        <f xml:space="preserve"> Calc_Acquirer!V$238</f>
        <v>0</v>
      </c>
      <c r="W30" s="204">
        <f xml:space="preserve"> Calc_Acquirer!W$238</f>
        <v>0</v>
      </c>
    </row>
    <row r="31" spans="2:23" s="29" customFormat="1" hidden="1" outlineLevel="1" x14ac:dyDescent="0.2">
      <c r="B31" s="96">
        <f xml:space="preserve"> Calc_Acquirer!B$235</f>
        <v>0</v>
      </c>
      <c r="C31" s="97"/>
      <c r="D31" s="98">
        <f xml:space="preserve"> Calc_Acquirer!D$235</f>
        <v>0</v>
      </c>
      <c r="E31" s="96"/>
      <c r="F31" s="96"/>
      <c r="G31" s="96"/>
      <c r="H31" s="96"/>
      <c r="I31" s="96"/>
      <c r="J31" s="96"/>
      <c r="K31" s="110">
        <f xml:space="preserve"> Calc_Acquirer!K$235</f>
        <v>0</v>
      </c>
      <c r="L31" s="204">
        <f xml:space="preserve"> Calc_Acquirer!L$235</f>
        <v>0</v>
      </c>
      <c r="M31" s="204">
        <f xml:space="preserve"> Calc_Acquirer!M$235</f>
        <v>0</v>
      </c>
      <c r="N31" s="204">
        <f xml:space="preserve"> Calc_Acquirer!N$235</f>
        <v>0</v>
      </c>
      <c r="O31" s="204">
        <f xml:space="preserve"> Calc_Acquirer!O$235</f>
        <v>0</v>
      </c>
      <c r="P31" s="204">
        <f xml:space="preserve"> Calc_Acquirer!P$235</f>
        <v>0</v>
      </c>
      <c r="Q31" s="204">
        <f xml:space="preserve"> Calc_Acquirer!Q$235</f>
        <v>0</v>
      </c>
      <c r="R31" s="204">
        <f xml:space="preserve"> Calc_Acquirer!R$235</f>
        <v>0</v>
      </c>
      <c r="S31" s="204">
        <f xml:space="preserve"> Calc_Acquirer!S$235</f>
        <v>0</v>
      </c>
      <c r="T31" s="204">
        <f xml:space="preserve"> Calc_Acquirer!T$235</f>
        <v>0</v>
      </c>
      <c r="U31" s="204">
        <f xml:space="preserve"> Calc_Acquirer!U$235</f>
        <v>0</v>
      </c>
      <c r="V31" s="204">
        <f xml:space="preserve"> Calc_Acquirer!V$235</f>
        <v>0</v>
      </c>
      <c r="W31" s="204">
        <f xml:space="preserve"> Calc_Acquirer!W$235</f>
        <v>0</v>
      </c>
    </row>
    <row r="32" spans="2:23" s="29" customFormat="1" hidden="1" outlineLevel="1" x14ac:dyDescent="0.2">
      <c r="C32" s="61"/>
      <c r="D32" s="75"/>
      <c r="K32" s="75"/>
      <c r="L32" s="203"/>
      <c r="M32" s="203"/>
      <c r="N32" s="203"/>
      <c r="O32" s="203"/>
      <c r="P32" s="203"/>
      <c r="Q32" s="203"/>
      <c r="R32" s="203"/>
      <c r="S32" s="203"/>
      <c r="T32" s="203"/>
      <c r="U32" s="203"/>
      <c r="V32" s="203"/>
      <c r="W32" s="203"/>
    </row>
    <row r="33" spans="2:24" s="20" customFormat="1" hidden="1" outlineLevel="1" x14ac:dyDescent="0.2">
      <c r="B33" s="26" t="s">
        <v>176</v>
      </c>
      <c r="C33" s="27"/>
      <c r="D33" s="39" t="str">
        <f>AC</f>
        <v>USDm</v>
      </c>
      <c r="E33" s="26"/>
      <c r="F33" s="26"/>
      <c r="G33" s="26"/>
      <c r="H33" s="26"/>
      <c r="I33" s="26"/>
      <c r="J33" s="26"/>
      <c r="K33" s="150">
        <f>SUM(K27:K32)</f>
        <v>0</v>
      </c>
      <c r="L33" s="150">
        <f t="shared" ref="L33:W33" si="3">SUM(L27:L32)</f>
        <v>0</v>
      </c>
      <c r="M33" s="150">
        <f t="shared" si="3"/>
        <v>0</v>
      </c>
      <c r="N33" s="150">
        <f t="shared" si="3"/>
        <v>0</v>
      </c>
      <c r="O33" s="150">
        <f t="shared" si="3"/>
        <v>0</v>
      </c>
      <c r="P33" s="150">
        <f t="shared" si="3"/>
        <v>0</v>
      </c>
      <c r="Q33" s="150">
        <f t="shared" si="3"/>
        <v>0</v>
      </c>
      <c r="R33" s="150">
        <f t="shared" si="3"/>
        <v>0</v>
      </c>
      <c r="S33" s="150">
        <f t="shared" si="3"/>
        <v>0</v>
      </c>
      <c r="T33" s="150">
        <f t="shared" si="3"/>
        <v>0</v>
      </c>
      <c r="U33" s="150">
        <f t="shared" si="3"/>
        <v>0</v>
      </c>
      <c r="V33" s="150">
        <f t="shared" si="3"/>
        <v>0</v>
      </c>
      <c r="W33" s="150">
        <f t="shared" si="3"/>
        <v>0</v>
      </c>
      <c r="X33" s="29"/>
    </row>
    <row r="34" spans="2:24" s="29" customFormat="1" collapsed="1" x14ac:dyDescent="0.2">
      <c r="C34" s="61"/>
      <c r="D34" s="75"/>
      <c r="K34" s="202"/>
      <c r="L34" s="202"/>
      <c r="M34" s="202"/>
      <c r="N34" s="202"/>
      <c r="O34" s="202"/>
      <c r="P34" s="202"/>
      <c r="Q34" s="202"/>
      <c r="R34" s="202"/>
      <c r="S34" s="202"/>
      <c r="T34" s="202"/>
      <c r="U34" s="202"/>
      <c r="V34" s="202"/>
      <c r="W34" s="202"/>
    </row>
    <row r="35" spans="2:24" s="29" customFormat="1" x14ac:dyDescent="0.2">
      <c r="C35" s="61"/>
      <c r="D35" s="75"/>
      <c r="K35" s="75"/>
      <c r="L35" s="203"/>
      <c r="M35" s="203"/>
      <c r="N35" s="203"/>
      <c r="O35" s="203"/>
      <c r="P35" s="203"/>
      <c r="Q35" s="203"/>
      <c r="R35" s="203"/>
      <c r="S35" s="203"/>
      <c r="T35" s="203"/>
      <c r="U35" s="203"/>
      <c r="V35" s="203"/>
      <c r="W35" s="203"/>
    </row>
    <row r="36" spans="2:24" x14ac:dyDescent="0.2">
      <c r="B36" s="12" t="s">
        <v>92</v>
      </c>
      <c r="C36" s="41"/>
      <c r="D36" s="176"/>
      <c r="E36" s="12"/>
      <c r="F36" s="12"/>
      <c r="G36" s="12"/>
      <c r="H36" s="12"/>
      <c r="I36" s="12"/>
      <c r="J36" s="12"/>
      <c r="K36" s="176"/>
      <c r="L36" s="176"/>
      <c r="M36" s="176"/>
      <c r="N36" s="176"/>
      <c r="O36" s="176"/>
      <c r="P36" s="176"/>
      <c r="Q36" s="176"/>
      <c r="R36" s="176"/>
      <c r="S36" s="176"/>
      <c r="T36" s="176"/>
      <c r="U36" s="176"/>
      <c r="V36" s="176"/>
      <c r="W36" s="176"/>
    </row>
    <row r="37" spans="2:24" hidden="1" outlineLevel="1" x14ac:dyDescent="0.2"/>
    <row r="38" spans="2:24" hidden="1" outlineLevel="1" x14ac:dyDescent="0.2">
      <c r="B38" s="28" t="str">
        <f t="shared" ref="B38:D38" si="4" xml:space="preserve"> B$33</f>
        <v>Net profit / loss</v>
      </c>
      <c r="D38" s="36" t="str">
        <f t="shared" si="4"/>
        <v>USDm</v>
      </c>
      <c r="E38" s="132"/>
      <c r="F38" s="132"/>
      <c r="K38" s="122">
        <f t="shared" ref="K38:W38" si="5" xml:space="preserve"> K$33</f>
        <v>0</v>
      </c>
      <c r="L38" s="122">
        <f t="shared" si="5"/>
        <v>0</v>
      </c>
      <c r="M38" s="122">
        <f t="shared" si="5"/>
        <v>0</v>
      </c>
      <c r="N38" s="122">
        <f t="shared" si="5"/>
        <v>0</v>
      </c>
      <c r="O38" s="122">
        <f t="shared" si="5"/>
        <v>0</v>
      </c>
      <c r="P38" s="122">
        <f t="shared" si="5"/>
        <v>0</v>
      </c>
      <c r="Q38" s="122">
        <f t="shared" si="5"/>
        <v>0</v>
      </c>
      <c r="R38" s="122">
        <f t="shared" si="5"/>
        <v>0</v>
      </c>
      <c r="S38" s="122">
        <f t="shared" si="5"/>
        <v>0</v>
      </c>
      <c r="T38" s="122">
        <f t="shared" si="5"/>
        <v>0</v>
      </c>
      <c r="U38" s="122">
        <f t="shared" si="5"/>
        <v>0</v>
      </c>
      <c r="V38" s="122">
        <f t="shared" si="5"/>
        <v>0</v>
      </c>
      <c r="W38" s="122">
        <f t="shared" si="5"/>
        <v>0</v>
      </c>
    </row>
    <row r="39" spans="2:24" s="29" customFormat="1" hidden="1" outlineLevel="1" x14ac:dyDescent="0.2">
      <c r="B39" s="96">
        <f xml:space="preserve"> Calc_Acquirer!B$229</f>
        <v>0</v>
      </c>
      <c r="C39" s="97"/>
      <c r="D39" s="98">
        <f xml:space="preserve"> Calc_Acquirer!D$229</f>
        <v>0</v>
      </c>
      <c r="E39" s="96"/>
      <c r="F39" s="96"/>
      <c r="G39" s="96"/>
      <c r="H39" s="96"/>
      <c r="I39" s="96"/>
      <c r="J39" s="96"/>
      <c r="K39" s="204">
        <f xml:space="preserve"> Calc_Acquirer!K$229 * -1</f>
        <v>0</v>
      </c>
      <c r="L39" s="204">
        <f xml:space="preserve"> Calc_Acquirer!L$229 * -1</f>
        <v>0</v>
      </c>
      <c r="M39" s="204">
        <f xml:space="preserve"> Calc_Acquirer!M$229 * -1</f>
        <v>0</v>
      </c>
      <c r="N39" s="204">
        <f xml:space="preserve"> Calc_Acquirer!N$229 * -1</f>
        <v>0</v>
      </c>
      <c r="O39" s="204">
        <f xml:space="preserve"> Calc_Acquirer!O$229 * -1</f>
        <v>0</v>
      </c>
      <c r="P39" s="204">
        <f xml:space="preserve"> Calc_Acquirer!P$229 * -1</f>
        <v>0</v>
      </c>
      <c r="Q39" s="204">
        <f xml:space="preserve"> Calc_Acquirer!Q$229 * -1</f>
        <v>0</v>
      </c>
      <c r="R39" s="204">
        <f xml:space="preserve"> Calc_Acquirer!R$229 * -1</f>
        <v>0</v>
      </c>
      <c r="S39" s="204">
        <f xml:space="preserve"> Calc_Acquirer!S$229 * -1</f>
        <v>0</v>
      </c>
      <c r="T39" s="204">
        <f xml:space="preserve"> Calc_Acquirer!T$229 * -1</f>
        <v>0</v>
      </c>
      <c r="U39" s="204">
        <f xml:space="preserve"> Calc_Acquirer!U$229 * -1</f>
        <v>0</v>
      </c>
      <c r="V39" s="204">
        <f xml:space="preserve"> Calc_Acquirer!V$229 * -1</f>
        <v>0</v>
      </c>
      <c r="W39" s="204">
        <f xml:space="preserve"> Calc_Acquirer!W$229 * -1</f>
        <v>0</v>
      </c>
    </row>
    <row r="40" spans="2:24" hidden="1" outlineLevel="1" x14ac:dyDescent="0.2">
      <c r="B40" s="42">
        <f xml:space="preserve"> Calc_Acquirer!B$68</f>
        <v>0</v>
      </c>
      <c r="C40" s="43"/>
      <c r="D40" s="94">
        <f xml:space="preserve"> Calc_Acquirer!D$68</f>
        <v>0</v>
      </c>
      <c r="E40" s="42"/>
      <c r="F40" s="42"/>
      <c r="G40" s="42"/>
      <c r="H40" s="42"/>
      <c r="I40" s="42"/>
      <c r="J40" s="42"/>
      <c r="K40" s="124">
        <f xml:space="preserve"> Calc_Acquirer!K$68</f>
        <v>0</v>
      </c>
      <c r="L40" s="124">
        <f xml:space="preserve"> Calc_Acquirer!L$68</f>
        <v>0</v>
      </c>
      <c r="M40" s="124">
        <f xml:space="preserve"> Calc_Acquirer!M$68</f>
        <v>0</v>
      </c>
      <c r="N40" s="124">
        <f xml:space="preserve"> Calc_Acquirer!N$68</f>
        <v>0</v>
      </c>
      <c r="O40" s="124">
        <f xml:space="preserve"> Calc_Acquirer!O$68</f>
        <v>0</v>
      </c>
      <c r="P40" s="124">
        <f xml:space="preserve"> Calc_Acquirer!P$68</f>
        <v>0</v>
      </c>
      <c r="Q40" s="124">
        <f xml:space="preserve"> Calc_Acquirer!Q$68</f>
        <v>0</v>
      </c>
      <c r="R40" s="124">
        <f xml:space="preserve"> Calc_Acquirer!R$68</f>
        <v>0</v>
      </c>
      <c r="S40" s="124">
        <f xml:space="preserve"> Calc_Acquirer!S$68</f>
        <v>0</v>
      </c>
      <c r="T40" s="124">
        <f xml:space="preserve"> Calc_Acquirer!T$68</f>
        <v>0</v>
      </c>
      <c r="U40" s="124">
        <f xml:space="preserve"> Calc_Acquirer!U$68</f>
        <v>0</v>
      </c>
      <c r="V40" s="124">
        <f xml:space="preserve"> Calc_Acquirer!V$68</f>
        <v>0</v>
      </c>
      <c r="W40" s="124">
        <f xml:space="preserve"> Calc_Acquirer!W$68</f>
        <v>0</v>
      </c>
    </row>
    <row r="41" spans="2:24" s="29" customFormat="1" hidden="1" outlineLevel="1" x14ac:dyDescent="0.2">
      <c r="B41" s="209">
        <f xml:space="preserve"> Calc_Acquirer!B$241</f>
        <v>0</v>
      </c>
      <c r="C41" s="97"/>
      <c r="D41" s="98">
        <f xml:space="preserve"> Calc_Acquirer!D$241</f>
        <v>0</v>
      </c>
      <c r="E41" s="96"/>
      <c r="F41" s="96"/>
      <c r="G41" s="96"/>
      <c r="H41" s="96"/>
      <c r="I41" s="96"/>
      <c r="J41" s="96"/>
      <c r="K41" s="110">
        <f xml:space="preserve"> Calc_Acquirer!K$241</f>
        <v>0</v>
      </c>
      <c r="L41" s="110">
        <f xml:space="preserve"> Calc_Acquirer!L$241</f>
        <v>0</v>
      </c>
      <c r="M41" s="110">
        <f xml:space="preserve"> Calc_Acquirer!M$241</f>
        <v>0</v>
      </c>
      <c r="N41" s="110">
        <f xml:space="preserve"> Calc_Acquirer!N$241</f>
        <v>0</v>
      </c>
      <c r="O41" s="110">
        <f xml:space="preserve"> Calc_Acquirer!O$241</f>
        <v>0</v>
      </c>
      <c r="P41" s="110">
        <f xml:space="preserve"> Calc_Acquirer!P$241</f>
        <v>0</v>
      </c>
      <c r="Q41" s="110">
        <f xml:space="preserve"> Calc_Acquirer!Q$241</f>
        <v>0</v>
      </c>
      <c r="R41" s="110">
        <f xml:space="preserve"> Calc_Acquirer!R$241</f>
        <v>0</v>
      </c>
      <c r="S41" s="110">
        <f xml:space="preserve"> Calc_Acquirer!S$241</f>
        <v>0</v>
      </c>
      <c r="T41" s="110">
        <f xml:space="preserve"> Calc_Acquirer!T$241</f>
        <v>0</v>
      </c>
      <c r="U41" s="110">
        <f xml:space="preserve"> Calc_Acquirer!U$241</f>
        <v>0</v>
      </c>
      <c r="V41" s="110">
        <f xml:space="preserve"> Calc_Acquirer!V$241</f>
        <v>0</v>
      </c>
      <c r="W41" s="110">
        <f xml:space="preserve"> Calc_Acquirer!W$241</f>
        <v>0</v>
      </c>
    </row>
    <row r="42" spans="2:24" s="29" customFormat="1" hidden="1" outlineLevel="1" x14ac:dyDescent="0.2">
      <c r="B42" s="209">
        <f xml:space="preserve"> Calc_Acquirer!B$244</f>
        <v>0</v>
      </c>
      <c r="C42" s="97"/>
      <c r="D42" s="98">
        <f xml:space="preserve"> Calc_Acquirer!D$244</f>
        <v>0</v>
      </c>
      <c r="E42" s="96"/>
      <c r="F42" s="96"/>
      <c r="G42" s="96"/>
      <c r="H42" s="96"/>
      <c r="I42" s="96"/>
      <c r="J42" s="96"/>
      <c r="K42" s="110">
        <f xml:space="preserve"> Calc_Acquirer!K$244</f>
        <v>0</v>
      </c>
      <c r="L42" s="110">
        <f xml:space="preserve"> Calc_Acquirer!L$244</f>
        <v>0</v>
      </c>
      <c r="M42" s="110">
        <f xml:space="preserve"> Calc_Acquirer!M$244</f>
        <v>0</v>
      </c>
      <c r="N42" s="110">
        <f xml:space="preserve"> Calc_Acquirer!N$244</f>
        <v>0</v>
      </c>
      <c r="O42" s="110">
        <f xml:space="preserve"> Calc_Acquirer!O$244</f>
        <v>0</v>
      </c>
      <c r="P42" s="110">
        <f xml:space="preserve"> Calc_Acquirer!P$244</f>
        <v>0</v>
      </c>
      <c r="Q42" s="110">
        <f xml:space="preserve"> Calc_Acquirer!Q$244</f>
        <v>0</v>
      </c>
      <c r="R42" s="110">
        <f xml:space="preserve"> Calc_Acquirer!R$244</f>
        <v>0</v>
      </c>
      <c r="S42" s="110">
        <f xml:space="preserve"> Calc_Acquirer!S$244</f>
        <v>0</v>
      </c>
      <c r="T42" s="110">
        <f xml:space="preserve"> Calc_Acquirer!T$244</f>
        <v>0</v>
      </c>
      <c r="U42" s="110">
        <f xml:space="preserve"> Calc_Acquirer!U$244</f>
        <v>0</v>
      </c>
      <c r="V42" s="110">
        <f xml:space="preserve"> Calc_Acquirer!V$244</f>
        <v>0</v>
      </c>
      <c r="W42" s="110">
        <f xml:space="preserve"> Calc_Acquirer!W$244</f>
        <v>0</v>
      </c>
    </row>
    <row r="43" spans="2:24" s="29" customFormat="1" hidden="1" outlineLevel="1" x14ac:dyDescent="0.2">
      <c r="B43" s="209">
        <f xml:space="preserve"> Calc_Acquirer!B$247</f>
        <v>0</v>
      </c>
      <c r="C43" s="97"/>
      <c r="D43" s="98">
        <f xml:space="preserve"> Calc_Acquirer!D$247</f>
        <v>0</v>
      </c>
      <c r="E43" s="96"/>
      <c r="F43" s="96"/>
      <c r="G43" s="96"/>
      <c r="H43" s="96"/>
      <c r="I43" s="96"/>
      <c r="J43" s="96"/>
      <c r="K43" s="110">
        <f xml:space="preserve"> Calc_Acquirer!K$247</f>
        <v>0</v>
      </c>
      <c r="L43" s="110">
        <f xml:space="preserve"> Calc_Acquirer!L$247</f>
        <v>0</v>
      </c>
      <c r="M43" s="110">
        <f xml:space="preserve"> Calc_Acquirer!M$247</f>
        <v>0</v>
      </c>
      <c r="N43" s="110">
        <f xml:space="preserve"> Calc_Acquirer!N$247</f>
        <v>0</v>
      </c>
      <c r="O43" s="110">
        <f xml:space="preserve"> Calc_Acquirer!O$247</f>
        <v>0</v>
      </c>
      <c r="P43" s="110">
        <f xml:space="preserve"> Calc_Acquirer!P$247</f>
        <v>0</v>
      </c>
      <c r="Q43" s="110">
        <f xml:space="preserve"> Calc_Acquirer!Q$247</f>
        <v>0</v>
      </c>
      <c r="R43" s="110">
        <f xml:space="preserve"> Calc_Acquirer!R$247</f>
        <v>0</v>
      </c>
      <c r="S43" s="110">
        <f xml:space="preserve"> Calc_Acquirer!S$247</f>
        <v>0</v>
      </c>
      <c r="T43" s="110">
        <f xml:space="preserve"> Calc_Acquirer!T$247</f>
        <v>0</v>
      </c>
      <c r="U43" s="110">
        <f xml:space="preserve"> Calc_Acquirer!U$247</f>
        <v>0</v>
      </c>
      <c r="V43" s="110">
        <f xml:space="preserve"> Calc_Acquirer!V$247</f>
        <v>0</v>
      </c>
      <c r="W43" s="110">
        <f xml:space="preserve"> Calc_Acquirer!W$247</f>
        <v>0</v>
      </c>
    </row>
    <row r="44" spans="2:24" s="29" customFormat="1" hidden="1" outlineLevel="1" x14ac:dyDescent="0.2">
      <c r="B44" s="209">
        <f xml:space="preserve"> Calc_Acquirer!B$250</f>
        <v>0</v>
      </c>
      <c r="C44" s="97"/>
      <c r="D44" s="98">
        <f xml:space="preserve"> Calc_Acquirer!D$250</f>
        <v>0</v>
      </c>
      <c r="E44" s="96"/>
      <c r="F44" s="96"/>
      <c r="G44" s="96"/>
      <c r="H44" s="96"/>
      <c r="I44" s="96"/>
      <c r="J44" s="96"/>
      <c r="K44" s="110">
        <f xml:space="preserve"> Calc_Acquirer!K$250</f>
        <v>0</v>
      </c>
      <c r="L44" s="110">
        <f xml:space="preserve"> Calc_Acquirer!L$250</f>
        <v>0</v>
      </c>
      <c r="M44" s="110">
        <f xml:space="preserve"> Calc_Acquirer!M$250</f>
        <v>0</v>
      </c>
      <c r="N44" s="110">
        <f xml:space="preserve"> Calc_Acquirer!N$250</f>
        <v>0</v>
      </c>
      <c r="O44" s="110">
        <f xml:space="preserve"> Calc_Acquirer!O$250</f>
        <v>0</v>
      </c>
      <c r="P44" s="110">
        <f xml:space="preserve"> Calc_Acquirer!P$250</f>
        <v>0</v>
      </c>
      <c r="Q44" s="110">
        <f xml:space="preserve"> Calc_Acquirer!Q$250</f>
        <v>0</v>
      </c>
      <c r="R44" s="110">
        <f xml:space="preserve"> Calc_Acquirer!R$250</f>
        <v>0</v>
      </c>
      <c r="S44" s="110">
        <f xml:space="preserve"> Calc_Acquirer!S$250</f>
        <v>0</v>
      </c>
      <c r="T44" s="110">
        <f xml:space="preserve"> Calc_Acquirer!T$250</f>
        <v>0</v>
      </c>
      <c r="U44" s="110">
        <f xml:space="preserve"> Calc_Acquirer!U$250</f>
        <v>0</v>
      </c>
      <c r="V44" s="110">
        <f xml:space="preserve"> Calc_Acquirer!V$250</f>
        <v>0</v>
      </c>
      <c r="W44" s="110">
        <f xml:space="preserve"> Calc_Acquirer!W$250</f>
        <v>0</v>
      </c>
    </row>
    <row r="45" spans="2:24" s="29" customFormat="1" hidden="1" outlineLevel="1" x14ac:dyDescent="0.2">
      <c r="B45" s="209">
        <f xml:space="preserve"> Calc_Acquirer!B$253</f>
        <v>0</v>
      </c>
      <c r="C45" s="97"/>
      <c r="D45" s="98">
        <f xml:space="preserve"> Calc_Acquirer!D$253</f>
        <v>0</v>
      </c>
      <c r="E45" s="96"/>
      <c r="F45" s="96"/>
      <c r="G45" s="96"/>
      <c r="H45" s="96"/>
      <c r="I45" s="96"/>
      <c r="J45" s="96"/>
      <c r="K45" s="110">
        <f xml:space="preserve"> Calc_Acquirer!K$253</f>
        <v>0</v>
      </c>
      <c r="L45" s="110">
        <f xml:space="preserve"> Calc_Acquirer!L$253</f>
        <v>0</v>
      </c>
      <c r="M45" s="110">
        <f xml:space="preserve"> Calc_Acquirer!M$253</f>
        <v>0</v>
      </c>
      <c r="N45" s="110">
        <f xml:space="preserve"> Calc_Acquirer!N$253</f>
        <v>0</v>
      </c>
      <c r="O45" s="110">
        <f xml:space="preserve"> Calc_Acquirer!O$253</f>
        <v>0</v>
      </c>
      <c r="P45" s="110">
        <f xml:space="preserve"> Calc_Acquirer!P$253</f>
        <v>0</v>
      </c>
      <c r="Q45" s="110">
        <f xml:space="preserve"> Calc_Acquirer!Q$253</f>
        <v>0</v>
      </c>
      <c r="R45" s="110">
        <f xml:space="preserve"> Calc_Acquirer!R$253</f>
        <v>0</v>
      </c>
      <c r="S45" s="110">
        <f xml:space="preserve"> Calc_Acquirer!S$253</f>
        <v>0</v>
      </c>
      <c r="T45" s="110">
        <f xml:space="preserve"> Calc_Acquirer!T$253</f>
        <v>0</v>
      </c>
      <c r="U45" s="110">
        <f xml:space="preserve"> Calc_Acquirer!U$253</f>
        <v>0</v>
      </c>
      <c r="V45" s="110">
        <f xml:space="preserve"> Calc_Acquirer!V$253</f>
        <v>0</v>
      </c>
      <c r="W45" s="110">
        <f xml:space="preserve"> Calc_Acquirer!W$253</f>
        <v>0</v>
      </c>
    </row>
    <row r="46" spans="2:24" s="29" customFormat="1" hidden="1" outlineLevel="1" x14ac:dyDescent="0.2">
      <c r="B46" s="209">
        <f xml:space="preserve"> Calc_Acquirer!B$256</f>
        <v>0</v>
      </c>
      <c r="C46" s="97"/>
      <c r="D46" s="98">
        <f xml:space="preserve"> Calc_Acquirer!D$256</f>
        <v>0</v>
      </c>
      <c r="E46" s="96"/>
      <c r="F46" s="96"/>
      <c r="G46" s="96"/>
      <c r="H46" s="96"/>
      <c r="I46" s="96"/>
      <c r="J46" s="96"/>
      <c r="K46" s="110">
        <f xml:space="preserve"> Calc_Acquirer!K$256</f>
        <v>0</v>
      </c>
      <c r="L46" s="110">
        <f xml:space="preserve"> Calc_Acquirer!L$256</f>
        <v>0</v>
      </c>
      <c r="M46" s="110">
        <f xml:space="preserve"> Calc_Acquirer!M$256</f>
        <v>0</v>
      </c>
      <c r="N46" s="110">
        <f xml:space="preserve"> Calc_Acquirer!N$256</f>
        <v>0</v>
      </c>
      <c r="O46" s="110">
        <f xml:space="preserve"> Calc_Acquirer!O$256</f>
        <v>0</v>
      </c>
      <c r="P46" s="110">
        <f xml:space="preserve"> Calc_Acquirer!P$256</f>
        <v>0</v>
      </c>
      <c r="Q46" s="110">
        <f xml:space="preserve"> Calc_Acquirer!Q$256</f>
        <v>0</v>
      </c>
      <c r="R46" s="110">
        <f xml:space="preserve"> Calc_Acquirer!R$256</f>
        <v>0</v>
      </c>
      <c r="S46" s="110">
        <f xml:space="preserve"> Calc_Acquirer!S$256</f>
        <v>0</v>
      </c>
      <c r="T46" s="110">
        <f xml:space="preserve"> Calc_Acquirer!T$256</f>
        <v>0</v>
      </c>
      <c r="U46" s="110">
        <f xml:space="preserve"> Calc_Acquirer!U$256</f>
        <v>0</v>
      </c>
      <c r="V46" s="110">
        <f xml:space="preserve"> Calc_Acquirer!V$256</f>
        <v>0</v>
      </c>
      <c r="W46" s="110">
        <f xml:space="preserve"> Calc_Acquirer!W$256</f>
        <v>0</v>
      </c>
    </row>
    <row r="47" spans="2:24" s="29" customFormat="1" hidden="1" outlineLevel="1" x14ac:dyDescent="0.2">
      <c r="B47" s="96">
        <f xml:space="preserve"> Calc_Acquirer!B$220</f>
        <v>0</v>
      </c>
      <c r="C47" s="97"/>
      <c r="D47" s="98">
        <f xml:space="preserve"> Calc_Acquirer!D$220</f>
        <v>0</v>
      </c>
      <c r="E47" s="96"/>
      <c r="F47" s="96"/>
      <c r="G47" s="96"/>
      <c r="H47" s="96"/>
      <c r="I47" s="96"/>
      <c r="J47" s="96"/>
      <c r="K47" s="110">
        <f xml:space="preserve"> Calc_Acquirer!K$220</f>
        <v>0</v>
      </c>
      <c r="L47" s="110">
        <f xml:space="preserve"> Calc_Acquirer!L$220</f>
        <v>0</v>
      </c>
      <c r="M47" s="110">
        <f xml:space="preserve"> Calc_Acquirer!M$220</f>
        <v>0</v>
      </c>
      <c r="N47" s="110">
        <f xml:space="preserve"> Calc_Acquirer!N$220</f>
        <v>0</v>
      </c>
      <c r="O47" s="110">
        <f xml:space="preserve"> Calc_Acquirer!O$220</f>
        <v>0</v>
      </c>
      <c r="P47" s="110">
        <f xml:space="preserve"> Calc_Acquirer!P$220</f>
        <v>0</v>
      </c>
      <c r="Q47" s="110">
        <f xml:space="preserve"> Calc_Acquirer!Q$220</f>
        <v>0</v>
      </c>
      <c r="R47" s="110">
        <f xml:space="preserve"> Calc_Acquirer!R$220</f>
        <v>0</v>
      </c>
      <c r="S47" s="110">
        <f xml:space="preserve"> Calc_Acquirer!S$220</f>
        <v>0</v>
      </c>
      <c r="T47" s="110">
        <f xml:space="preserve"> Calc_Acquirer!T$220</f>
        <v>0</v>
      </c>
      <c r="U47" s="110">
        <f xml:space="preserve"> Calc_Acquirer!U$220</f>
        <v>0</v>
      </c>
      <c r="V47" s="110">
        <f xml:space="preserve"> Calc_Acquirer!V$220</f>
        <v>0</v>
      </c>
      <c r="W47" s="110">
        <f xml:space="preserve"> Calc_Acquirer!W$220</f>
        <v>0</v>
      </c>
    </row>
    <row r="48" spans="2:24" hidden="1" outlineLevel="1" x14ac:dyDescent="0.2">
      <c r="B48" s="42">
        <f xml:space="preserve"> Calc_Acquirer!B$126</f>
        <v>0</v>
      </c>
      <c r="C48" s="43"/>
      <c r="D48" s="94">
        <f xml:space="preserve"> Calc_Acquirer!D$126</f>
        <v>0</v>
      </c>
      <c r="E48" s="42"/>
      <c r="F48" s="42"/>
      <c r="G48" s="42"/>
      <c r="H48" s="42"/>
      <c r="I48" s="42"/>
      <c r="J48" s="42"/>
      <c r="K48" s="124">
        <f xml:space="preserve"> Calc_Acquirer!K$126 * -1</f>
        <v>0</v>
      </c>
      <c r="L48" s="124">
        <f xml:space="preserve"> Calc_Acquirer!L$126 * -1</f>
        <v>0</v>
      </c>
      <c r="M48" s="124">
        <f xml:space="preserve"> Calc_Acquirer!M$126 * -1</f>
        <v>0</v>
      </c>
      <c r="N48" s="124">
        <f xml:space="preserve"> Calc_Acquirer!N$126 * -1</f>
        <v>0</v>
      </c>
      <c r="O48" s="124">
        <f xml:space="preserve"> Calc_Acquirer!O$126 * -1</f>
        <v>0</v>
      </c>
      <c r="P48" s="124">
        <f xml:space="preserve"> Calc_Acquirer!P$126 * -1</f>
        <v>0</v>
      </c>
      <c r="Q48" s="124">
        <f xml:space="preserve"> Calc_Acquirer!Q$126 * -1</f>
        <v>0</v>
      </c>
      <c r="R48" s="124">
        <f xml:space="preserve"> Calc_Acquirer!R$126 * -1</f>
        <v>0</v>
      </c>
      <c r="S48" s="124">
        <f xml:space="preserve"> Calc_Acquirer!S$126 * -1</f>
        <v>0</v>
      </c>
      <c r="T48" s="124">
        <f xml:space="preserve"> Calc_Acquirer!T$126 * -1</f>
        <v>0</v>
      </c>
      <c r="U48" s="124">
        <f xml:space="preserve"> Calc_Acquirer!U$126 * -1</f>
        <v>0</v>
      </c>
      <c r="V48" s="124">
        <f xml:space="preserve"> Calc_Acquirer!V$126 * -1</f>
        <v>0</v>
      </c>
      <c r="W48" s="124">
        <f xml:space="preserve"> Calc_Acquirer!W$126 * -1</f>
        <v>0</v>
      </c>
    </row>
    <row r="49" spans="2:23" s="29" customFormat="1" hidden="1" outlineLevel="1" x14ac:dyDescent="0.2">
      <c r="B49" s="96">
        <f xml:space="preserve"> Calc_Acquirer!B$182</f>
        <v>0</v>
      </c>
      <c r="C49" s="97"/>
      <c r="D49" s="98">
        <f xml:space="preserve"> Calc_Acquirer!D$182</f>
        <v>0</v>
      </c>
      <c r="E49" s="96"/>
      <c r="F49" s="96"/>
      <c r="G49" s="96"/>
      <c r="H49" s="96"/>
      <c r="I49" s="96"/>
      <c r="J49" s="96"/>
      <c r="K49" s="110">
        <f xml:space="preserve"> Calc_Acquirer!K$182 * -1</f>
        <v>0</v>
      </c>
      <c r="L49" s="110">
        <f xml:space="preserve"> Calc_Acquirer!L$182 * -1</f>
        <v>0</v>
      </c>
      <c r="M49" s="110">
        <f xml:space="preserve"> Calc_Acquirer!M$182 * -1</f>
        <v>0</v>
      </c>
      <c r="N49" s="110">
        <f xml:space="preserve"> Calc_Acquirer!N$182 * -1</f>
        <v>0</v>
      </c>
      <c r="O49" s="110">
        <f xml:space="preserve"> Calc_Acquirer!O$182 * -1</f>
        <v>0</v>
      </c>
      <c r="P49" s="110">
        <f xml:space="preserve"> Calc_Acquirer!P$182 * -1</f>
        <v>0</v>
      </c>
      <c r="Q49" s="110">
        <f xml:space="preserve"> Calc_Acquirer!Q$182 * -1</f>
        <v>0</v>
      </c>
      <c r="R49" s="110">
        <f xml:space="preserve"> Calc_Acquirer!R$182 * -1</f>
        <v>0</v>
      </c>
      <c r="S49" s="110">
        <f xml:space="preserve"> Calc_Acquirer!S$182 * -1</f>
        <v>0</v>
      </c>
      <c r="T49" s="110">
        <f xml:space="preserve"> Calc_Acquirer!T$182 * -1</f>
        <v>0</v>
      </c>
      <c r="U49" s="110">
        <f xml:space="preserve"> Calc_Acquirer!U$182 * -1</f>
        <v>0</v>
      </c>
      <c r="V49" s="110">
        <f xml:space="preserve"> Calc_Acquirer!V$182 * -1</f>
        <v>0</v>
      </c>
      <c r="W49" s="110">
        <f xml:space="preserve"> Calc_Acquirer!W$182 * -1</f>
        <v>0</v>
      </c>
    </row>
    <row r="50" spans="2:23" s="29" customFormat="1" hidden="1" outlineLevel="1" x14ac:dyDescent="0.2">
      <c r="B50" s="96">
        <f xml:space="preserve"> Inputs_Acquirer!B$134</f>
        <v>0</v>
      </c>
      <c r="C50" s="97"/>
      <c r="D50" s="98">
        <f xml:space="preserve"> Inputs_Acquirer!D$134</f>
        <v>0</v>
      </c>
      <c r="E50" s="96"/>
      <c r="F50" s="96"/>
      <c r="G50" s="96"/>
      <c r="H50" s="96"/>
      <c r="I50" s="96"/>
      <c r="J50" s="96"/>
      <c r="K50" s="110">
        <f xml:space="preserve"> Inputs_Acquirer!K$134</f>
        <v>0</v>
      </c>
      <c r="L50" s="110">
        <f xml:space="preserve"> Inputs_Acquirer!L$134</f>
        <v>0</v>
      </c>
      <c r="M50" s="98">
        <f xml:space="preserve"> Inputs_Acquirer!M$134</f>
        <v>0</v>
      </c>
      <c r="N50" s="98">
        <f xml:space="preserve"> Inputs_Acquirer!N$134</f>
        <v>0</v>
      </c>
      <c r="O50" s="98">
        <f xml:space="preserve"> Inputs_Acquirer!O$134</f>
        <v>0</v>
      </c>
      <c r="P50" s="98">
        <f xml:space="preserve"> Inputs_Acquirer!P$134</f>
        <v>0</v>
      </c>
      <c r="Q50" s="98">
        <f xml:space="preserve"> Inputs_Acquirer!Q$134</f>
        <v>0</v>
      </c>
      <c r="R50" s="98">
        <f xml:space="preserve"> Inputs_Acquirer!R$134</f>
        <v>0</v>
      </c>
      <c r="S50" s="98">
        <f xml:space="preserve"> Inputs_Acquirer!S$134</f>
        <v>0</v>
      </c>
      <c r="T50" s="98">
        <f xml:space="preserve"> Inputs_Acquirer!T$134</f>
        <v>0</v>
      </c>
      <c r="U50" s="98">
        <f xml:space="preserve"> Inputs_Acquirer!U$134</f>
        <v>0</v>
      </c>
      <c r="V50" s="98">
        <f xml:space="preserve"> Inputs_Acquirer!V$134</f>
        <v>0</v>
      </c>
      <c r="W50" s="98">
        <f xml:space="preserve"> Inputs_Acquirer!W$134</f>
        <v>0</v>
      </c>
    </row>
    <row r="51" spans="2:23" hidden="1" outlineLevel="1" x14ac:dyDescent="0.2">
      <c r="B51" s="26" t="s">
        <v>93</v>
      </c>
      <c r="C51" s="27"/>
      <c r="D51" s="39" t="s">
        <v>26</v>
      </c>
      <c r="E51" s="205"/>
      <c r="F51" s="205"/>
      <c r="G51" s="26"/>
      <c r="H51" s="26"/>
      <c r="I51" s="26"/>
      <c r="J51" s="26"/>
      <c r="K51" s="150">
        <f>SUM(K38:K50)</f>
        <v>0</v>
      </c>
      <c r="L51" s="150">
        <f t="shared" ref="L51:W51" si="6">SUM(L38:L50)</f>
        <v>0</v>
      </c>
      <c r="M51" s="150">
        <f t="shared" si="6"/>
        <v>0</v>
      </c>
      <c r="N51" s="150">
        <f t="shared" si="6"/>
        <v>0</v>
      </c>
      <c r="O51" s="150">
        <f t="shared" si="6"/>
        <v>0</v>
      </c>
      <c r="P51" s="150">
        <f t="shared" si="6"/>
        <v>0</v>
      </c>
      <c r="Q51" s="150">
        <f t="shared" si="6"/>
        <v>0</v>
      </c>
      <c r="R51" s="150">
        <f t="shared" si="6"/>
        <v>0</v>
      </c>
      <c r="S51" s="150">
        <f t="shared" si="6"/>
        <v>0</v>
      </c>
      <c r="T51" s="150">
        <f t="shared" si="6"/>
        <v>0</v>
      </c>
      <c r="U51" s="150">
        <f t="shared" si="6"/>
        <v>0</v>
      </c>
      <c r="V51" s="150">
        <f t="shared" si="6"/>
        <v>0</v>
      </c>
      <c r="W51" s="150">
        <f t="shared" si="6"/>
        <v>0</v>
      </c>
    </row>
    <row r="52" spans="2:23" hidden="1" outlineLevel="1" x14ac:dyDescent="0.2">
      <c r="D52" s="36"/>
      <c r="E52" s="132"/>
      <c r="F52" s="132"/>
    </row>
    <row r="53" spans="2:23" s="29" customFormat="1" hidden="1" outlineLevel="1" x14ac:dyDescent="0.2">
      <c r="B53" s="96">
        <f xml:space="preserve"> Calc_Acquirer!B$193</f>
        <v>0</v>
      </c>
      <c r="C53" s="97"/>
      <c r="D53" s="98">
        <f xml:space="preserve"> Calc_Acquirer!D$193</f>
        <v>0</v>
      </c>
      <c r="E53" s="96"/>
      <c r="F53" s="96"/>
      <c r="G53" s="96"/>
      <c r="H53" s="96"/>
      <c r="I53" s="96"/>
      <c r="J53" s="96"/>
      <c r="K53" s="110">
        <f xml:space="preserve"> Calc_Acquirer!K$193 * -1</f>
        <v>0</v>
      </c>
      <c r="L53" s="110">
        <f xml:space="preserve"> Calc_Acquirer!L$193 * -1</f>
        <v>0</v>
      </c>
      <c r="M53" s="110">
        <f xml:space="preserve"> Calc_Acquirer!M$193 * -1</f>
        <v>0</v>
      </c>
      <c r="N53" s="110">
        <f xml:space="preserve"> Calc_Acquirer!N$193 * -1</f>
        <v>0</v>
      </c>
      <c r="O53" s="110">
        <f xml:space="preserve"> Calc_Acquirer!O$193 * -1</f>
        <v>0</v>
      </c>
      <c r="P53" s="110">
        <f xml:space="preserve"> Calc_Acquirer!P$193 * -1</f>
        <v>0</v>
      </c>
      <c r="Q53" s="110">
        <f xml:space="preserve"> Calc_Acquirer!Q$193 * -1</f>
        <v>0</v>
      </c>
      <c r="R53" s="110">
        <f xml:space="preserve"> Calc_Acquirer!R$193 * -1</f>
        <v>0</v>
      </c>
      <c r="S53" s="110">
        <f xml:space="preserve"> Calc_Acquirer!S$193 * -1</f>
        <v>0</v>
      </c>
      <c r="T53" s="110">
        <f xml:space="preserve"> Calc_Acquirer!T$193 * -1</f>
        <v>0</v>
      </c>
      <c r="U53" s="110">
        <f xml:space="preserve"> Calc_Acquirer!U$193 * -1</f>
        <v>0</v>
      </c>
      <c r="V53" s="110">
        <f xml:space="preserve"> Calc_Acquirer!V$193 * -1</f>
        <v>0</v>
      </c>
      <c r="W53" s="110">
        <f xml:space="preserve"> Calc_Acquirer!W$193 * -1</f>
        <v>0</v>
      </c>
    </row>
    <row r="54" spans="2:23" s="29" customFormat="1" hidden="1" outlineLevel="1" x14ac:dyDescent="0.2">
      <c r="B54" s="209">
        <f xml:space="preserve"> Calc_Acquirer!B$259</f>
        <v>0</v>
      </c>
      <c r="C54" s="97"/>
      <c r="D54" s="98">
        <f xml:space="preserve"> Calc_Acquirer!D$259</f>
        <v>0</v>
      </c>
      <c r="E54" s="96"/>
      <c r="F54" s="96"/>
      <c r="G54" s="96"/>
      <c r="H54" s="96"/>
      <c r="I54" s="96"/>
      <c r="J54" s="96"/>
      <c r="K54" s="110">
        <f xml:space="preserve"> Calc_Acquirer!K$259</f>
        <v>0</v>
      </c>
      <c r="L54" s="110">
        <f xml:space="preserve"> Calc_Acquirer!L$259</f>
        <v>0</v>
      </c>
      <c r="M54" s="110">
        <f xml:space="preserve"> Calc_Acquirer!M$259</f>
        <v>0</v>
      </c>
      <c r="N54" s="110">
        <f xml:space="preserve"> Calc_Acquirer!N$259</f>
        <v>0</v>
      </c>
      <c r="O54" s="110">
        <f xml:space="preserve"> Calc_Acquirer!O$259</f>
        <v>0</v>
      </c>
      <c r="P54" s="110">
        <f xml:space="preserve"> Calc_Acquirer!P$259</f>
        <v>0</v>
      </c>
      <c r="Q54" s="110">
        <f xml:space="preserve"> Calc_Acquirer!Q$259</f>
        <v>0</v>
      </c>
      <c r="R54" s="110">
        <f xml:space="preserve"> Calc_Acquirer!R$259</f>
        <v>0</v>
      </c>
      <c r="S54" s="110">
        <f xml:space="preserve"> Calc_Acquirer!S$259</f>
        <v>0</v>
      </c>
      <c r="T54" s="110">
        <f xml:space="preserve"> Calc_Acquirer!T$259</f>
        <v>0</v>
      </c>
      <c r="U54" s="110">
        <f xml:space="preserve"> Calc_Acquirer!U$259</f>
        <v>0</v>
      </c>
      <c r="V54" s="110">
        <f xml:space="preserve"> Calc_Acquirer!V$259</f>
        <v>0</v>
      </c>
      <c r="W54" s="110">
        <f xml:space="preserve"> Calc_Acquirer!W$259</f>
        <v>0</v>
      </c>
    </row>
    <row r="55" spans="2:23" s="29" customFormat="1" hidden="1" outlineLevel="1" x14ac:dyDescent="0.2">
      <c r="B55" s="209">
        <f xml:space="preserve"> Calc_Acquirer!B$262</f>
        <v>0</v>
      </c>
      <c r="C55" s="97"/>
      <c r="D55" s="98">
        <f xml:space="preserve"> Calc_Acquirer!D$262</f>
        <v>0</v>
      </c>
      <c r="E55" s="96"/>
      <c r="F55" s="96"/>
      <c r="G55" s="96"/>
      <c r="H55" s="96"/>
      <c r="I55" s="96"/>
      <c r="J55" s="96"/>
      <c r="K55" s="110">
        <f xml:space="preserve"> Calc_Acquirer!K$262</f>
        <v>0</v>
      </c>
      <c r="L55" s="110">
        <f xml:space="preserve"> Calc_Acquirer!L$262</f>
        <v>0</v>
      </c>
      <c r="M55" s="110">
        <f xml:space="preserve"> Calc_Acquirer!M$262</f>
        <v>0</v>
      </c>
      <c r="N55" s="110">
        <f xml:space="preserve"> Calc_Acquirer!N$262</f>
        <v>0</v>
      </c>
      <c r="O55" s="110">
        <f xml:space="preserve"> Calc_Acquirer!O$262</f>
        <v>0</v>
      </c>
      <c r="P55" s="110">
        <f xml:space="preserve"> Calc_Acquirer!P$262</f>
        <v>0</v>
      </c>
      <c r="Q55" s="110">
        <f xml:space="preserve"> Calc_Acquirer!Q$262</f>
        <v>0</v>
      </c>
      <c r="R55" s="110">
        <f xml:space="preserve"> Calc_Acquirer!R$262</f>
        <v>0</v>
      </c>
      <c r="S55" s="110">
        <f xml:space="preserve"> Calc_Acquirer!S$262</f>
        <v>0</v>
      </c>
      <c r="T55" s="110">
        <f xml:space="preserve"> Calc_Acquirer!T$262</f>
        <v>0</v>
      </c>
      <c r="U55" s="110">
        <f xml:space="preserve"> Calc_Acquirer!U$262</f>
        <v>0</v>
      </c>
      <c r="V55" s="110">
        <f xml:space="preserve"> Calc_Acquirer!V$262</f>
        <v>0</v>
      </c>
      <c r="W55" s="110">
        <f xml:space="preserve"> Calc_Acquirer!W$262</f>
        <v>0</v>
      </c>
    </row>
    <row r="56" spans="2:23" s="29" customFormat="1" hidden="1" outlineLevel="1" x14ac:dyDescent="0.2">
      <c r="B56" s="209">
        <f xml:space="preserve"> Calc_Acquirer!B$265</f>
        <v>0</v>
      </c>
      <c r="C56" s="97"/>
      <c r="D56" s="98">
        <f xml:space="preserve"> Calc_Acquirer!D$265</f>
        <v>0</v>
      </c>
      <c r="E56" s="96"/>
      <c r="F56" s="96"/>
      <c r="G56" s="96"/>
      <c r="H56" s="96"/>
      <c r="I56" s="96"/>
      <c r="J56" s="96"/>
      <c r="K56" s="110">
        <f xml:space="preserve"> Calc_Acquirer!K$265</f>
        <v>0</v>
      </c>
      <c r="L56" s="110">
        <f xml:space="preserve"> Calc_Acquirer!L$265</f>
        <v>0</v>
      </c>
      <c r="M56" s="110">
        <f xml:space="preserve"> Calc_Acquirer!M$265</f>
        <v>0</v>
      </c>
      <c r="N56" s="110">
        <f xml:space="preserve"> Calc_Acquirer!N$265</f>
        <v>0</v>
      </c>
      <c r="O56" s="110">
        <f xml:space="preserve"> Calc_Acquirer!O$265</f>
        <v>0</v>
      </c>
      <c r="P56" s="110">
        <f xml:space="preserve"> Calc_Acquirer!P$265</f>
        <v>0</v>
      </c>
      <c r="Q56" s="110">
        <f xml:space="preserve"> Calc_Acquirer!Q$265</f>
        <v>0</v>
      </c>
      <c r="R56" s="110">
        <f xml:space="preserve"> Calc_Acquirer!R$265</f>
        <v>0</v>
      </c>
      <c r="S56" s="110">
        <f xml:space="preserve"> Calc_Acquirer!S$265</f>
        <v>0</v>
      </c>
      <c r="T56" s="110">
        <f xml:space="preserve"> Calc_Acquirer!T$265</f>
        <v>0</v>
      </c>
      <c r="U56" s="110">
        <f xml:space="preserve"> Calc_Acquirer!U$265</f>
        <v>0</v>
      </c>
      <c r="V56" s="110">
        <f xml:space="preserve"> Calc_Acquirer!V$265</f>
        <v>0</v>
      </c>
      <c r="W56" s="110">
        <f xml:space="preserve"> Calc_Acquirer!W$265</f>
        <v>0</v>
      </c>
    </row>
    <row r="57" spans="2:23" hidden="1" outlineLevel="1" x14ac:dyDescent="0.2">
      <c r="D57" s="36"/>
      <c r="E57" s="132"/>
      <c r="F57" s="132"/>
    </row>
    <row r="58" spans="2:23" s="3" customFormat="1" hidden="1" outlineLevel="1" x14ac:dyDescent="0.2">
      <c r="B58" s="26" t="s">
        <v>94</v>
      </c>
      <c r="C58" s="27"/>
      <c r="D58" s="39" t="s">
        <v>26</v>
      </c>
      <c r="E58" s="205"/>
      <c r="F58" s="205"/>
      <c r="G58" s="26"/>
      <c r="H58" s="26"/>
      <c r="I58" s="26"/>
      <c r="J58" s="26"/>
      <c r="K58" s="150">
        <f>SUM(K53:K57)</f>
        <v>0</v>
      </c>
      <c r="L58" s="150">
        <f t="shared" ref="L58:W58" si="7">SUM(L53:L57)</f>
        <v>0</v>
      </c>
      <c r="M58" s="150">
        <f t="shared" si="7"/>
        <v>0</v>
      </c>
      <c r="N58" s="150">
        <f t="shared" si="7"/>
        <v>0</v>
      </c>
      <c r="O58" s="150">
        <f t="shared" si="7"/>
        <v>0</v>
      </c>
      <c r="P58" s="150">
        <f t="shared" si="7"/>
        <v>0</v>
      </c>
      <c r="Q58" s="150">
        <f t="shared" si="7"/>
        <v>0</v>
      </c>
      <c r="R58" s="150">
        <f t="shared" si="7"/>
        <v>0</v>
      </c>
      <c r="S58" s="150">
        <f t="shared" si="7"/>
        <v>0</v>
      </c>
      <c r="T58" s="150">
        <f t="shared" si="7"/>
        <v>0</v>
      </c>
      <c r="U58" s="150">
        <f t="shared" si="7"/>
        <v>0</v>
      </c>
      <c r="V58" s="150">
        <f t="shared" si="7"/>
        <v>0</v>
      </c>
      <c r="W58" s="150">
        <f t="shared" si="7"/>
        <v>0</v>
      </c>
    </row>
    <row r="59" spans="2:23" hidden="1" outlineLevel="1" x14ac:dyDescent="0.2">
      <c r="D59" s="36"/>
      <c r="E59" s="132"/>
      <c r="F59" s="132"/>
    </row>
    <row r="60" spans="2:23" s="29" customFormat="1" hidden="1" outlineLevel="1" x14ac:dyDescent="0.2">
      <c r="B60" s="96">
        <f xml:space="preserve"> Calc_Acquirer!B$268</f>
        <v>0</v>
      </c>
      <c r="C60" s="97"/>
      <c r="D60" s="98">
        <f xml:space="preserve"> Calc_Acquirer!D$268</f>
        <v>0</v>
      </c>
      <c r="E60" s="96"/>
      <c r="F60" s="96"/>
      <c r="G60" s="96"/>
      <c r="H60" s="96"/>
      <c r="I60" s="96"/>
      <c r="J60" s="96"/>
      <c r="K60" s="110">
        <f xml:space="preserve"> Calc_Acquirer!K$268</f>
        <v>0</v>
      </c>
      <c r="L60" s="110">
        <f xml:space="preserve"> Calc_Acquirer!L$268</f>
        <v>0</v>
      </c>
      <c r="M60" s="110">
        <f xml:space="preserve"> Calc_Acquirer!M$268</f>
        <v>0</v>
      </c>
      <c r="N60" s="110">
        <f xml:space="preserve"> Calc_Acquirer!N$268</f>
        <v>0</v>
      </c>
      <c r="O60" s="110">
        <f xml:space="preserve"> Calc_Acquirer!O$268</f>
        <v>0</v>
      </c>
      <c r="P60" s="110">
        <f xml:space="preserve"> Calc_Acquirer!P$268</f>
        <v>0</v>
      </c>
      <c r="Q60" s="110">
        <f xml:space="preserve"> Calc_Acquirer!Q$268</f>
        <v>0</v>
      </c>
      <c r="R60" s="110">
        <f xml:space="preserve"> Calc_Acquirer!R$268</f>
        <v>0</v>
      </c>
      <c r="S60" s="110">
        <f xml:space="preserve"> Calc_Acquirer!S$268</f>
        <v>0</v>
      </c>
      <c r="T60" s="110">
        <f xml:space="preserve"> Calc_Acquirer!T$268</f>
        <v>0</v>
      </c>
      <c r="U60" s="110">
        <f xml:space="preserve"> Calc_Acquirer!U$268</f>
        <v>0</v>
      </c>
      <c r="V60" s="110">
        <f xml:space="preserve"> Calc_Acquirer!V$268</f>
        <v>0</v>
      </c>
      <c r="W60" s="110">
        <f xml:space="preserve"> Calc_Acquirer!W$268</f>
        <v>0</v>
      </c>
    </row>
    <row r="61" spans="2:23" s="29" customFormat="1" hidden="1" outlineLevel="1" x14ac:dyDescent="0.2">
      <c r="B61" s="96">
        <f xml:space="preserve"> Calc_Acquirer!B$271</f>
        <v>0</v>
      </c>
      <c r="C61" s="97"/>
      <c r="D61" s="98">
        <f xml:space="preserve"> Calc_Acquirer!D$271</f>
        <v>0</v>
      </c>
      <c r="E61" s="96"/>
      <c r="F61" s="96"/>
      <c r="G61" s="96"/>
      <c r="H61" s="96"/>
      <c r="I61" s="96"/>
      <c r="J61" s="96"/>
      <c r="K61" s="110">
        <f xml:space="preserve"> Calc_Acquirer!K$271</f>
        <v>0</v>
      </c>
      <c r="L61" s="110">
        <f xml:space="preserve"> Calc_Acquirer!L$271</f>
        <v>0</v>
      </c>
      <c r="M61" s="110">
        <f xml:space="preserve"> Calc_Acquirer!M$271</f>
        <v>0</v>
      </c>
      <c r="N61" s="110">
        <f xml:space="preserve"> Calc_Acquirer!N$271</f>
        <v>0</v>
      </c>
      <c r="O61" s="110">
        <f xml:space="preserve"> Calc_Acquirer!O$271</f>
        <v>0</v>
      </c>
      <c r="P61" s="110">
        <f xml:space="preserve"> Calc_Acquirer!P$271</f>
        <v>0</v>
      </c>
      <c r="Q61" s="110">
        <f xml:space="preserve"> Calc_Acquirer!Q$271</f>
        <v>0</v>
      </c>
      <c r="R61" s="110">
        <f xml:space="preserve"> Calc_Acquirer!R$271</f>
        <v>0</v>
      </c>
      <c r="S61" s="110">
        <f xml:space="preserve"> Calc_Acquirer!S$271</f>
        <v>0</v>
      </c>
      <c r="T61" s="110">
        <f xml:space="preserve"> Calc_Acquirer!T$271</f>
        <v>0</v>
      </c>
      <c r="U61" s="110">
        <f xml:space="preserve"> Calc_Acquirer!U$271</f>
        <v>0</v>
      </c>
      <c r="V61" s="110">
        <f xml:space="preserve"> Calc_Acquirer!V$271</f>
        <v>0</v>
      </c>
      <c r="W61" s="110">
        <f xml:space="preserve"> Calc_Acquirer!W$271</f>
        <v>0</v>
      </c>
    </row>
    <row r="62" spans="2:23" hidden="1" outlineLevel="1" x14ac:dyDescent="0.2">
      <c r="D62" s="36"/>
      <c r="E62" s="132"/>
      <c r="F62" s="132"/>
    </row>
    <row r="63" spans="2:23" hidden="1" outlineLevel="1" x14ac:dyDescent="0.2">
      <c r="B63" s="26" t="s">
        <v>95</v>
      </c>
      <c r="C63" s="27"/>
      <c r="D63" s="39" t="s">
        <v>26</v>
      </c>
      <c r="E63" s="205"/>
      <c r="F63" s="205"/>
      <c r="G63" s="26"/>
      <c r="H63" s="26"/>
      <c r="I63" s="26"/>
      <c r="J63" s="26"/>
      <c r="K63" s="150">
        <f>SUM(K60:K62)</f>
        <v>0</v>
      </c>
      <c r="L63" s="150">
        <f t="shared" ref="L63:W63" si="8">SUM(L60:L62)</f>
        <v>0</v>
      </c>
      <c r="M63" s="150">
        <f t="shared" si="8"/>
        <v>0</v>
      </c>
      <c r="N63" s="150">
        <f t="shared" si="8"/>
        <v>0</v>
      </c>
      <c r="O63" s="150">
        <f t="shared" si="8"/>
        <v>0</v>
      </c>
      <c r="P63" s="150">
        <f t="shared" si="8"/>
        <v>0</v>
      </c>
      <c r="Q63" s="150">
        <f t="shared" si="8"/>
        <v>0</v>
      </c>
      <c r="R63" s="150">
        <f t="shared" si="8"/>
        <v>0</v>
      </c>
      <c r="S63" s="150">
        <f t="shared" si="8"/>
        <v>0</v>
      </c>
      <c r="T63" s="150">
        <f t="shared" si="8"/>
        <v>0</v>
      </c>
      <c r="U63" s="150">
        <f t="shared" si="8"/>
        <v>0</v>
      </c>
      <c r="V63" s="150">
        <f t="shared" si="8"/>
        <v>0</v>
      </c>
      <c r="W63" s="150">
        <f t="shared" si="8"/>
        <v>0</v>
      </c>
    </row>
    <row r="64" spans="2:23" hidden="1" outlineLevel="1" x14ac:dyDescent="0.2">
      <c r="D64" s="36"/>
      <c r="E64" s="132"/>
      <c r="F64" s="132"/>
    </row>
    <row r="65" spans="2:23" s="29" customFormat="1" hidden="1" outlineLevel="1" x14ac:dyDescent="0.2">
      <c r="B65" s="96">
        <f xml:space="preserve"> Calc_Acquirer!B$275</f>
        <v>0</v>
      </c>
      <c r="C65" s="97"/>
      <c r="D65" s="98">
        <f xml:space="preserve"> Calc_Acquirer!D$275</f>
        <v>0</v>
      </c>
      <c r="E65" s="96"/>
      <c r="F65" s="96"/>
      <c r="G65" s="96"/>
      <c r="H65" s="96"/>
      <c r="I65" s="96"/>
      <c r="J65" s="96"/>
      <c r="K65" s="110">
        <f xml:space="preserve"> Calc_Acquirer!K$275</f>
        <v>0</v>
      </c>
      <c r="L65" s="110">
        <f xml:space="preserve"> Calc_Acquirer!L$275</f>
        <v>0</v>
      </c>
      <c r="M65" s="110">
        <f xml:space="preserve"> Calc_Acquirer!M$275</f>
        <v>0</v>
      </c>
      <c r="N65" s="110">
        <f xml:space="preserve"> Calc_Acquirer!N$275</f>
        <v>0</v>
      </c>
      <c r="O65" s="110">
        <f xml:space="preserve"> Calc_Acquirer!O$275</f>
        <v>0</v>
      </c>
      <c r="P65" s="110">
        <f xml:space="preserve"> Calc_Acquirer!P$275</f>
        <v>0</v>
      </c>
      <c r="Q65" s="110">
        <f xml:space="preserve"> Calc_Acquirer!Q$275</f>
        <v>0</v>
      </c>
      <c r="R65" s="110">
        <f xml:space="preserve"> Calc_Acquirer!R$275</f>
        <v>0</v>
      </c>
      <c r="S65" s="110">
        <f xml:space="preserve"> Calc_Acquirer!S$275</f>
        <v>0</v>
      </c>
      <c r="T65" s="110">
        <f xml:space="preserve"> Calc_Acquirer!T$275</f>
        <v>0</v>
      </c>
      <c r="U65" s="110">
        <f xml:space="preserve"> Calc_Acquirer!U$275</f>
        <v>0</v>
      </c>
      <c r="V65" s="110">
        <f xml:space="preserve"> Calc_Acquirer!V$275</f>
        <v>0</v>
      </c>
      <c r="W65" s="110">
        <f xml:space="preserve"> Calc_Acquirer!W$275</f>
        <v>0</v>
      </c>
    </row>
    <row r="66" spans="2:23" s="29" customFormat="1" hidden="1" outlineLevel="1" x14ac:dyDescent="0.2">
      <c r="B66" s="96">
        <f xml:space="preserve"> Calc_Acquirer!B$277</f>
        <v>0</v>
      </c>
      <c r="C66" s="97"/>
      <c r="D66" s="98">
        <f xml:space="preserve"> Calc_Acquirer!D$277</f>
        <v>0</v>
      </c>
      <c r="E66" s="96"/>
      <c r="F66" s="96"/>
      <c r="G66" s="96"/>
      <c r="H66" s="96"/>
      <c r="I66" s="96"/>
      <c r="J66" s="96"/>
      <c r="K66" s="110">
        <f xml:space="preserve"> Calc_Acquirer!K$277</f>
        <v>0</v>
      </c>
      <c r="L66" s="110">
        <f xml:space="preserve"> Calc_Acquirer!L$277</f>
        <v>0</v>
      </c>
      <c r="M66" s="110">
        <f xml:space="preserve"> Calc_Acquirer!M$277</f>
        <v>0</v>
      </c>
      <c r="N66" s="110">
        <f xml:space="preserve"> Calc_Acquirer!N$277</f>
        <v>0</v>
      </c>
      <c r="O66" s="110">
        <f xml:space="preserve"> Calc_Acquirer!O$277</f>
        <v>0</v>
      </c>
      <c r="P66" s="110">
        <f xml:space="preserve"> Calc_Acquirer!P$277</f>
        <v>0</v>
      </c>
      <c r="Q66" s="110">
        <f xml:space="preserve"> Calc_Acquirer!Q$277</f>
        <v>0</v>
      </c>
      <c r="R66" s="110">
        <f xml:space="preserve"> Calc_Acquirer!R$277</f>
        <v>0</v>
      </c>
      <c r="S66" s="110">
        <f xml:space="preserve"> Calc_Acquirer!S$277</f>
        <v>0</v>
      </c>
      <c r="T66" s="110">
        <f xml:space="preserve"> Calc_Acquirer!T$277</f>
        <v>0</v>
      </c>
      <c r="U66" s="110">
        <f xml:space="preserve"> Calc_Acquirer!U$277</f>
        <v>0</v>
      </c>
      <c r="V66" s="110">
        <f xml:space="preserve"> Calc_Acquirer!V$277</f>
        <v>0</v>
      </c>
      <c r="W66" s="110">
        <f xml:space="preserve"> Calc_Acquirer!W$277</f>
        <v>0</v>
      </c>
    </row>
    <row r="67" spans="2:23" hidden="1" outlineLevel="1" x14ac:dyDescent="0.2">
      <c r="D67" s="36"/>
      <c r="E67" s="132"/>
      <c r="F67" s="132"/>
    </row>
    <row r="68" spans="2:23" hidden="1" outlineLevel="1" x14ac:dyDescent="0.2">
      <c r="B68" s="53" t="s">
        <v>96</v>
      </c>
      <c r="C68" s="54"/>
      <c r="D68" s="55" t="s">
        <v>26</v>
      </c>
      <c r="E68" s="206"/>
      <c r="F68" s="206"/>
      <c r="G68" s="53"/>
      <c r="H68" s="53"/>
      <c r="I68" s="53"/>
      <c r="J68" s="53"/>
      <c r="K68" s="207">
        <f xml:space="preserve"> K51 + K58 + K63</f>
        <v>0</v>
      </c>
      <c r="L68" s="207">
        <f t="shared" ref="L68:W68" si="9" xml:space="preserve"> L51 + L58 + L63</f>
        <v>0</v>
      </c>
      <c r="M68" s="207">
        <f t="shared" si="9"/>
        <v>0</v>
      </c>
      <c r="N68" s="207">
        <f t="shared" si="9"/>
        <v>0</v>
      </c>
      <c r="O68" s="207">
        <f t="shared" si="9"/>
        <v>0</v>
      </c>
      <c r="P68" s="207">
        <f t="shared" si="9"/>
        <v>0</v>
      </c>
      <c r="Q68" s="207">
        <f t="shared" si="9"/>
        <v>0</v>
      </c>
      <c r="R68" s="207">
        <f t="shared" si="9"/>
        <v>0</v>
      </c>
      <c r="S68" s="207">
        <f t="shared" si="9"/>
        <v>0</v>
      </c>
      <c r="T68" s="207">
        <f t="shared" si="9"/>
        <v>0</v>
      </c>
      <c r="U68" s="207">
        <f t="shared" si="9"/>
        <v>0</v>
      </c>
      <c r="V68" s="207">
        <f t="shared" si="9"/>
        <v>0</v>
      </c>
      <c r="W68" s="207">
        <f t="shared" si="9"/>
        <v>0</v>
      </c>
    </row>
    <row r="69" spans="2:23" collapsed="1" x14ac:dyDescent="0.2"/>
    <row r="71" spans="2:23" x14ac:dyDescent="0.2">
      <c r="B71" s="12" t="s">
        <v>106</v>
      </c>
      <c r="C71" s="41"/>
      <c r="D71" s="176"/>
      <c r="E71" s="12"/>
      <c r="F71" s="12"/>
      <c r="G71" s="12"/>
      <c r="H71" s="12"/>
      <c r="I71" s="12"/>
      <c r="J71" s="12"/>
      <c r="K71" s="176"/>
      <c r="L71" s="176"/>
      <c r="M71" s="176"/>
      <c r="N71" s="176"/>
      <c r="O71" s="176"/>
      <c r="P71" s="176"/>
      <c r="Q71" s="176"/>
      <c r="R71" s="176"/>
      <c r="S71" s="176"/>
      <c r="T71" s="176"/>
      <c r="U71" s="176"/>
      <c r="V71" s="176"/>
      <c r="W71" s="176"/>
    </row>
    <row r="72" spans="2:23" hidden="1" outlineLevel="1" x14ac:dyDescent="0.2"/>
    <row r="73" spans="2:23" hidden="1" outlineLevel="1" x14ac:dyDescent="0.2">
      <c r="B73" s="42">
        <f xml:space="preserve"> Calc_Acquirer!B$23</f>
        <v>0</v>
      </c>
      <c r="C73" s="43"/>
      <c r="D73" s="94">
        <f xml:space="preserve"> Calc_Acquirer!D$23</f>
        <v>0</v>
      </c>
      <c r="E73" s="42"/>
      <c r="F73" s="42"/>
      <c r="G73" s="42"/>
      <c r="H73" s="141"/>
      <c r="I73" s="141"/>
      <c r="J73" s="42"/>
      <c r="K73" s="124">
        <f xml:space="preserve"> Calc_Acquirer!K$23</f>
        <v>0</v>
      </c>
      <c r="L73" s="124">
        <f xml:space="preserve"> Calc_Acquirer!L$23</f>
        <v>0</v>
      </c>
      <c r="M73" s="124">
        <f xml:space="preserve"> Calc_Acquirer!M$23</f>
        <v>0</v>
      </c>
      <c r="N73" s="124">
        <f xml:space="preserve"> Calc_Acquirer!N$23</f>
        <v>0</v>
      </c>
      <c r="O73" s="124">
        <f xml:space="preserve"> Calc_Acquirer!O$23</f>
        <v>0</v>
      </c>
      <c r="P73" s="124">
        <f xml:space="preserve"> Calc_Acquirer!P$23</f>
        <v>0</v>
      </c>
      <c r="Q73" s="124">
        <f xml:space="preserve"> Calc_Acquirer!Q$23</f>
        <v>0</v>
      </c>
      <c r="R73" s="124">
        <f xml:space="preserve"> Calc_Acquirer!R$23</f>
        <v>0</v>
      </c>
      <c r="S73" s="124">
        <f xml:space="preserve"> Calc_Acquirer!S$23</f>
        <v>0</v>
      </c>
      <c r="T73" s="124">
        <f xml:space="preserve"> Calc_Acquirer!T$23</f>
        <v>0</v>
      </c>
      <c r="U73" s="124">
        <f xml:space="preserve"> Calc_Acquirer!U$23</f>
        <v>0</v>
      </c>
      <c r="V73" s="124">
        <f xml:space="preserve"> Calc_Acquirer!V$23</f>
        <v>0</v>
      </c>
      <c r="W73" s="124">
        <f xml:space="preserve"> Calc_Acquirer!W$23</f>
        <v>0</v>
      </c>
    </row>
    <row r="74" spans="2:23" hidden="1" outlineLevel="1" x14ac:dyDescent="0.2">
      <c r="B74" t="s">
        <v>123</v>
      </c>
      <c r="K74" s="76"/>
      <c r="L74" s="64" t="e">
        <f>L73/K73-1</f>
        <v>#DIV/0!</v>
      </c>
      <c r="M74" s="64" t="e">
        <f t="shared" ref="M74:W74" si="10">M73/L73-1</f>
        <v>#DIV/0!</v>
      </c>
      <c r="N74" s="64" t="e">
        <f t="shared" si="10"/>
        <v>#DIV/0!</v>
      </c>
      <c r="O74" s="64" t="e">
        <f t="shared" si="10"/>
        <v>#DIV/0!</v>
      </c>
      <c r="P74" s="64" t="e">
        <f t="shared" si="10"/>
        <v>#DIV/0!</v>
      </c>
      <c r="Q74" s="64" t="e">
        <f t="shared" si="10"/>
        <v>#DIV/0!</v>
      </c>
      <c r="R74" s="64" t="e">
        <f t="shared" si="10"/>
        <v>#DIV/0!</v>
      </c>
      <c r="S74" s="64" t="e">
        <f t="shared" si="10"/>
        <v>#DIV/0!</v>
      </c>
      <c r="T74" s="64" t="e">
        <f t="shared" si="10"/>
        <v>#DIV/0!</v>
      </c>
      <c r="U74" s="64" t="e">
        <f t="shared" si="10"/>
        <v>#DIV/0!</v>
      </c>
      <c r="V74" s="64" t="e">
        <f t="shared" si="10"/>
        <v>#DIV/0!</v>
      </c>
      <c r="W74" s="64" t="e">
        <f t="shared" si="10"/>
        <v>#DIV/0!</v>
      </c>
    </row>
    <row r="75" spans="2:23" hidden="1" outlineLevel="1" x14ac:dyDescent="0.2"/>
    <row r="76" spans="2:23" hidden="1" outlineLevel="1" x14ac:dyDescent="0.2">
      <c r="B76" s="15" t="str">
        <f t="shared" ref="B76:W76" si="11" xml:space="preserve"> B$12</f>
        <v>EBITDA</v>
      </c>
      <c r="C76" s="16">
        <f t="shared" si="11"/>
        <v>0</v>
      </c>
      <c r="D76" s="74" t="str">
        <f t="shared" si="11"/>
        <v>USDm</v>
      </c>
      <c r="E76" s="15"/>
      <c r="F76" s="15"/>
      <c r="G76" s="15"/>
      <c r="H76" s="15"/>
      <c r="I76" s="15"/>
      <c r="J76" s="15"/>
      <c r="K76" s="122">
        <f t="shared" si="11"/>
        <v>0</v>
      </c>
      <c r="L76" s="122">
        <f t="shared" si="11"/>
        <v>0</v>
      </c>
      <c r="M76" s="122">
        <f t="shared" si="11"/>
        <v>0</v>
      </c>
      <c r="N76" s="122">
        <f t="shared" si="11"/>
        <v>0</v>
      </c>
      <c r="O76" s="122">
        <f t="shared" si="11"/>
        <v>0</v>
      </c>
      <c r="P76" s="122">
        <f t="shared" si="11"/>
        <v>0</v>
      </c>
      <c r="Q76" s="122">
        <f t="shared" si="11"/>
        <v>0</v>
      </c>
      <c r="R76" s="122">
        <f t="shared" si="11"/>
        <v>0</v>
      </c>
      <c r="S76" s="122">
        <f t="shared" si="11"/>
        <v>0</v>
      </c>
      <c r="T76" s="122">
        <f t="shared" si="11"/>
        <v>0</v>
      </c>
      <c r="U76" s="122">
        <f t="shared" si="11"/>
        <v>0</v>
      </c>
      <c r="V76" s="122">
        <f t="shared" si="11"/>
        <v>0</v>
      </c>
      <c r="W76" s="122">
        <f t="shared" si="11"/>
        <v>0</v>
      </c>
    </row>
    <row r="77" spans="2:23" hidden="1" outlineLevel="1" x14ac:dyDescent="0.2">
      <c r="B77" t="s">
        <v>123</v>
      </c>
      <c r="K77" s="76"/>
      <c r="L77" s="64" t="e">
        <f t="shared" ref="L77:N77" si="12">IF( AND( K76&lt;0), ABS(K76/L76-1),L76/K76-1)</f>
        <v>#DIV/0!</v>
      </c>
      <c r="M77" s="64" t="e">
        <f t="shared" si="12"/>
        <v>#DIV/0!</v>
      </c>
      <c r="N77" s="64" t="e">
        <f t="shared" si="12"/>
        <v>#DIV/0!</v>
      </c>
      <c r="O77" s="64" t="e">
        <f>IF( AND( N76&lt;0), ABS(N76/O76-1),O76/N76-1)</f>
        <v>#DIV/0!</v>
      </c>
      <c r="P77" s="64" t="e">
        <f t="shared" ref="P77:W77" si="13">IF( AND( O76&lt;0), ABS(O76/P76-1),P76/O76-1)</f>
        <v>#DIV/0!</v>
      </c>
      <c r="Q77" s="64" t="e">
        <f t="shared" si="13"/>
        <v>#DIV/0!</v>
      </c>
      <c r="R77" s="64" t="e">
        <f t="shared" si="13"/>
        <v>#DIV/0!</v>
      </c>
      <c r="S77" s="64" t="e">
        <f t="shared" si="13"/>
        <v>#DIV/0!</v>
      </c>
      <c r="T77" s="64" t="e">
        <f t="shared" si="13"/>
        <v>#DIV/0!</v>
      </c>
      <c r="U77" s="64" t="e">
        <f t="shared" si="13"/>
        <v>#DIV/0!</v>
      </c>
      <c r="V77" s="64" t="e">
        <f t="shared" si="13"/>
        <v>#DIV/0!</v>
      </c>
      <c r="W77" s="64" t="e">
        <f t="shared" si="13"/>
        <v>#DIV/0!</v>
      </c>
    </row>
    <row r="78" spans="2:23" collapsed="1" x14ac:dyDescent="0.2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013B8-FABB-4F7A-9813-FE46DDABF4C0}">
  <sheetPr>
    <tabColor rgb="FF002060"/>
  </sheetPr>
  <dimension ref="A1:BL78"/>
  <sheetViews>
    <sheetView showGridLines="0" topLeftCell="G1" zoomScaleNormal="100" workbookViewId="0">
      <pane ySplit="3" topLeftCell="A44" activePane="bottomLeft" state="frozen"/>
      <selection activeCell="C14" sqref="C14"/>
      <selection pane="bottomLeft" activeCell="AF78" sqref="AF78"/>
    </sheetView>
    <sheetView showGridLines="0" tabSelected="1" workbookViewId="1"/>
  </sheetViews>
  <sheetFormatPr defaultColWidth="0" defaultRowHeight="11.25" zeroHeight="1" x14ac:dyDescent="0.2"/>
  <cols>
    <col min="1" max="1" width="3" style="2" customWidth="1"/>
    <col min="2" max="2" width="1.83203125" customWidth="1"/>
    <col min="3" max="3" width="35.83203125" bestFit="1" customWidth="1"/>
    <col min="4" max="4" width="1.83203125" customWidth="1"/>
    <col min="5" max="6" width="8.33203125" style="35" bestFit="1" customWidth="1"/>
    <col min="7" max="9" width="8.33203125" bestFit="1" customWidth="1"/>
    <col min="10" max="10" width="1.83203125" customWidth="1"/>
    <col min="11" max="15" width="8.33203125" bestFit="1" customWidth="1"/>
    <col min="16" max="16" width="1.83203125" customWidth="1"/>
    <col min="17" max="21" width="8.33203125" bestFit="1" customWidth="1"/>
    <col min="22" max="22" width="16.5" customWidth="1"/>
    <col min="23" max="23" width="47.83203125" bestFit="1" customWidth="1"/>
    <col min="24" max="24" width="11.6640625" bestFit="1" customWidth="1"/>
    <col min="25" max="25" width="6.6640625" bestFit="1" customWidth="1"/>
    <col min="26" max="27" width="8.1640625" bestFit="1" customWidth="1"/>
    <col min="28" max="32" width="1.83203125" customWidth="1"/>
    <col min="33" max="64" width="0" hidden="1" customWidth="1"/>
    <col min="65" max="16384" width="9.33203125" hidden="1"/>
  </cols>
  <sheetData>
    <row r="1" spans="1:32" s="188" customFormat="1" x14ac:dyDescent="0.2">
      <c r="E1" s="189"/>
      <c r="F1" s="189"/>
    </row>
    <row r="2" spans="1:32" s="188" customFormat="1" ht="21" x14ac:dyDescent="0.2">
      <c r="C2" s="190" t="s">
        <v>0</v>
      </c>
      <c r="D2" s="190"/>
      <c r="E2" s="189"/>
      <c r="F2" s="189"/>
    </row>
    <row r="3" spans="1:32" s="188" customFormat="1" x14ac:dyDescent="0.2">
      <c r="E3" s="189"/>
      <c r="F3" s="189"/>
    </row>
    <row r="4" spans="1:32" s="29" customFormat="1" x14ac:dyDescent="0.2">
      <c r="A4" s="182"/>
      <c r="B4" s="182"/>
      <c r="C4" s="182"/>
      <c r="D4" s="182"/>
      <c r="E4" s="199"/>
      <c r="F4" s="199"/>
      <c r="G4" s="182"/>
      <c r="H4" s="182"/>
      <c r="I4" s="182"/>
      <c r="J4" s="182"/>
      <c r="K4" s="1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82"/>
      <c r="AD4" s="182"/>
      <c r="AE4" s="182"/>
      <c r="AF4" s="182"/>
    </row>
    <row r="5" spans="1:32" s="29" customFormat="1" x14ac:dyDescent="0.2">
      <c r="A5" s="87"/>
      <c r="B5" s="87"/>
      <c r="D5" s="87"/>
      <c r="E5" s="185"/>
      <c r="F5" s="185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</row>
    <row r="6" spans="1:32" s="29" customFormat="1" ht="28.5" customHeight="1" x14ac:dyDescent="0.2">
      <c r="C6" s="230" t="s">
        <v>1</v>
      </c>
      <c r="E6" s="301" t="s">
        <v>2</v>
      </c>
      <c r="F6" s="301"/>
      <c r="G6" s="301"/>
      <c r="H6" s="301"/>
      <c r="I6" s="301"/>
      <c r="K6" s="301" t="s">
        <v>3</v>
      </c>
      <c r="L6" s="301"/>
      <c r="M6" s="301"/>
      <c r="N6" s="301"/>
      <c r="O6" s="301"/>
      <c r="P6" s="87"/>
      <c r="Q6" s="301" t="s">
        <v>4</v>
      </c>
      <c r="R6" s="301"/>
      <c r="S6" s="301"/>
      <c r="T6" s="301"/>
      <c r="U6" s="301"/>
      <c r="W6" s="255" t="s">
        <v>5</v>
      </c>
      <c r="X6" s="254"/>
      <c r="Y6" s="254"/>
    </row>
    <row r="7" spans="1:32" s="198" customFormat="1" x14ac:dyDescent="0.2">
      <c r="D7" s="29"/>
      <c r="E7" s="212">
        <v>2024</v>
      </c>
      <c r="F7" s="212">
        <v>2025</v>
      </c>
      <c r="G7" s="212">
        <v>2026</v>
      </c>
      <c r="H7" s="212">
        <v>2027</v>
      </c>
      <c r="I7" s="212">
        <v>2028</v>
      </c>
      <c r="J7" s="29"/>
      <c r="K7" s="213">
        <v>2024</v>
      </c>
      <c r="L7" s="213">
        <v>2025</v>
      </c>
      <c r="M7" s="213">
        <v>2026</v>
      </c>
      <c r="N7" s="213">
        <v>2027</v>
      </c>
      <c r="O7" s="213">
        <v>2028</v>
      </c>
      <c r="P7" s="87"/>
      <c r="Q7" s="213">
        <v>2024</v>
      </c>
      <c r="R7" s="213">
        <v>2025</v>
      </c>
      <c r="S7" s="213">
        <v>2026</v>
      </c>
      <c r="T7" s="213">
        <v>2027</v>
      </c>
      <c r="U7" s="213">
        <v>2028</v>
      </c>
    </row>
    <row r="8" spans="1:32" s="29" customFormat="1" x14ac:dyDescent="0.2">
      <c r="E8" s="75"/>
      <c r="F8" s="75"/>
      <c r="P8" s="87"/>
    </row>
    <row r="9" spans="1:32" s="29" customFormat="1" x14ac:dyDescent="0.2">
      <c r="C9" s="29" t="s">
        <v>6</v>
      </c>
      <c r="E9" s="114">
        <v>153.94559999999998</v>
      </c>
      <c r="F9" s="114">
        <v>175.49798400000003</v>
      </c>
      <c r="G9" s="211">
        <v>198.31272192</v>
      </c>
      <c r="H9" s="211">
        <v>222.11024855040003</v>
      </c>
      <c r="I9" s="211">
        <v>246.54237589094404</v>
      </c>
      <c r="K9" s="114">
        <v>52.703591331975012</v>
      </c>
      <c r="L9" s="114">
        <v>63.059588499238195</v>
      </c>
      <c r="M9" s="211">
        <v>74.407606946441277</v>
      </c>
      <c r="N9" s="211">
        <v>83.5055058145185</v>
      </c>
      <c r="O9" s="211">
        <v>91.537491271654957</v>
      </c>
      <c r="P9" s="87"/>
      <c r="Q9" s="114">
        <v>206.649191331975</v>
      </c>
      <c r="R9" s="114">
        <v>238.55757249923823</v>
      </c>
      <c r="S9" s="211">
        <v>272.72032886644126</v>
      </c>
      <c r="T9" s="211">
        <v>305.61575436491853</v>
      </c>
      <c r="U9" s="211">
        <v>338.07986716259899</v>
      </c>
      <c r="W9" s="49" t="s">
        <v>142</v>
      </c>
      <c r="X9" s="214">
        <v>0.99206994099970247</v>
      </c>
      <c r="Y9" s="109" t="s">
        <v>36</v>
      </c>
    </row>
    <row r="10" spans="1:32" s="29" customFormat="1" x14ac:dyDescent="0.2">
      <c r="C10" s="217" t="s">
        <v>7</v>
      </c>
      <c r="E10" s="215">
        <v>0.2799999999999998</v>
      </c>
      <c r="F10" s="215">
        <v>0.14000000000000035</v>
      </c>
      <c r="G10" s="216">
        <v>0.12999999999999989</v>
      </c>
      <c r="H10" s="216">
        <v>0.12000000000000011</v>
      </c>
      <c r="I10" s="216">
        <v>0.1100000000000001</v>
      </c>
      <c r="K10" s="215">
        <v>0.25706826319457887</v>
      </c>
      <c r="L10" s="215">
        <v>0.19649509465174253</v>
      </c>
      <c r="M10" s="216">
        <v>0.17995706469508876</v>
      </c>
      <c r="N10" s="216">
        <v>0.12227108546342458</v>
      </c>
      <c r="O10" s="216">
        <v>9.6185100357059294E-2</v>
      </c>
      <c r="P10" s="87"/>
      <c r="Q10" s="215">
        <v>0.27407240265190236</v>
      </c>
      <c r="R10" s="215">
        <v>0.15440844922544827</v>
      </c>
      <c r="S10" s="216">
        <v>0.14320549965904816</v>
      </c>
      <c r="T10" s="216">
        <v>0.12061963123617048</v>
      </c>
      <c r="U10" s="216">
        <v>0.10622525944430494</v>
      </c>
      <c r="W10" s="49" t="s">
        <v>143</v>
      </c>
      <c r="X10" s="214">
        <v>7.9300590002975291E-3</v>
      </c>
      <c r="Y10" s="109" t="s">
        <v>36</v>
      </c>
    </row>
    <row r="11" spans="1:32" s="49" customFormat="1" x14ac:dyDescent="0.2">
      <c r="C11" s="49" t="s">
        <v>128</v>
      </c>
      <c r="D11" s="29"/>
      <c r="E11" s="114">
        <v>-30.789119999999997</v>
      </c>
      <c r="F11" s="114">
        <v>-26.324697600000004</v>
      </c>
      <c r="G11" s="211">
        <v>-29.746908288</v>
      </c>
      <c r="H11" s="211">
        <v>-33.316537282560006</v>
      </c>
      <c r="I11" s="211">
        <v>-36.981356383641604</v>
      </c>
      <c r="J11" s="29"/>
      <c r="K11" s="114">
        <v>-5.026784555383653</v>
      </c>
      <c r="L11" s="114">
        <v>-6.0145230623876813</v>
      </c>
      <c r="M11" s="211">
        <v>-7.0968789782358845</v>
      </c>
      <c r="N11" s="211">
        <v>-7.9646220743073455</v>
      </c>
      <c r="O11" s="211">
        <v>-8.7307000478306467</v>
      </c>
      <c r="P11" s="87"/>
      <c r="Q11" s="114">
        <v>108.05289906167249</v>
      </c>
      <c r="R11" s="114">
        <v>116.09326851412983</v>
      </c>
      <c r="S11" s="211">
        <v>124.00530402834066</v>
      </c>
      <c r="T11" s="211">
        <v>130.19870643812862</v>
      </c>
      <c r="U11" s="211">
        <v>136.17763378076623</v>
      </c>
      <c r="Y11" s="109"/>
    </row>
    <row r="12" spans="1:32" s="218" customFormat="1" x14ac:dyDescent="0.2">
      <c r="C12" s="99" t="s">
        <v>8</v>
      </c>
      <c r="D12" s="29"/>
      <c r="E12" s="113">
        <v>123.15647999999999</v>
      </c>
      <c r="F12" s="113">
        <v>149.17328640000002</v>
      </c>
      <c r="G12" s="113">
        <v>168.56581363200002</v>
      </c>
      <c r="H12" s="113">
        <v>188.79371126784002</v>
      </c>
      <c r="I12" s="113">
        <v>209.56101950730243</v>
      </c>
      <c r="J12" s="29"/>
      <c r="K12" s="113">
        <v>47.676806776591363</v>
      </c>
      <c r="L12" s="113">
        <v>57.045065436850514</v>
      </c>
      <c r="M12" s="113">
        <v>67.310727968205398</v>
      </c>
      <c r="N12" s="113">
        <v>75.540883740211157</v>
      </c>
      <c r="O12" s="113">
        <v>82.806791223824305</v>
      </c>
      <c r="P12" s="87"/>
      <c r="Q12" s="113">
        <v>314.7020903936475</v>
      </c>
      <c r="R12" s="113">
        <v>354.65084101336805</v>
      </c>
      <c r="S12" s="113">
        <v>396.72563289478194</v>
      </c>
      <c r="T12" s="113">
        <v>435.81446080304715</v>
      </c>
      <c r="U12" s="113">
        <v>474.25750094336524</v>
      </c>
      <c r="W12" s="49" t="s">
        <v>140</v>
      </c>
      <c r="X12" s="49">
        <v>3047892.3673353246</v>
      </c>
      <c r="Y12" s="109" t="s">
        <v>61</v>
      </c>
    </row>
    <row r="13" spans="1:32" s="29" customFormat="1" x14ac:dyDescent="0.2">
      <c r="C13" s="96"/>
      <c r="E13" s="75"/>
      <c r="F13" s="75"/>
      <c r="K13" s="75"/>
      <c r="L13" s="75"/>
      <c r="P13" s="87"/>
      <c r="Q13" s="75"/>
      <c r="R13" s="75"/>
      <c r="W13" s="49" t="s">
        <v>54</v>
      </c>
      <c r="X13" s="49">
        <v>381298853</v>
      </c>
      <c r="Y13" s="109" t="s">
        <v>50</v>
      </c>
    </row>
    <row r="14" spans="1:32" s="49" customFormat="1" x14ac:dyDescent="0.2">
      <c r="C14" s="49" t="s">
        <v>124</v>
      </c>
      <c r="D14" s="29"/>
      <c r="E14" s="114">
        <v>-78.253349999999998</v>
      </c>
      <c r="F14" s="114">
        <v>-81.383483999999996</v>
      </c>
      <c r="G14" s="211">
        <v>-83.824988519999991</v>
      </c>
      <c r="H14" s="211">
        <v>-85.50148829039999</v>
      </c>
      <c r="I14" s="211">
        <v>-87.211518056207993</v>
      </c>
      <c r="J14" s="29"/>
      <c r="K14" s="114">
        <v>-29.799549061672501</v>
      </c>
      <c r="L14" s="114">
        <v>-34.709784514129836</v>
      </c>
      <c r="M14" s="211">
        <v>-40.180315508340669</v>
      </c>
      <c r="N14" s="211">
        <v>-44.697218147728648</v>
      </c>
      <c r="O14" s="211">
        <v>-48.966115724558243</v>
      </c>
      <c r="P14" s="87"/>
      <c r="Q14" s="114">
        <v>-108.05289906167249</v>
      </c>
      <c r="R14" s="114">
        <v>-116.09326851412983</v>
      </c>
      <c r="S14" s="114">
        <v>-124.00530402834066</v>
      </c>
      <c r="T14" s="114">
        <v>-130.19870643812862</v>
      </c>
      <c r="U14" s="114">
        <v>-136.17763378076623</v>
      </c>
      <c r="W14" s="99" t="s">
        <v>141</v>
      </c>
      <c r="X14" s="99">
        <v>384346745.36733532</v>
      </c>
      <c r="Y14" s="258" t="s">
        <v>50</v>
      </c>
    </row>
    <row r="15" spans="1:32" s="49" customFormat="1" x14ac:dyDescent="0.2">
      <c r="C15" s="49" t="s">
        <v>125</v>
      </c>
      <c r="D15" s="29"/>
      <c r="E15" s="114">
        <v>-46.183679999999995</v>
      </c>
      <c r="F15" s="114">
        <v>-35.099596800000008</v>
      </c>
      <c r="G15" s="211">
        <v>-29.746908288</v>
      </c>
      <c r="H15" s="211">
        <v>-33.316537282560006</v>
      </c>
      <c r="I15" s="211">
        <v>-36.981356383641604</v>
      </c>
      <c r="J15" s="29"/>
      <c r="K15" s="114">
        <v>-7.6609814720548242</v>
      </c>
      <c r="L15" s="114">
        <v>-9.1663267515314821</v>
      </c>
      <c r="M15" s="211">
        <v>-10.815872007773155</v>
      </c>
      <c r="N15" s="211">
        <v>-12.138340418397048</v>
      </c>
      <c r="O15" s="211">
        <v>-13.305867909708716</v>
      </c>
      <c r="P15" s="87"/>
      <c r="Q15" s="114">
        <v>-53.844661472054817</v>
      </c>
      <c r="R15" s="114">
        <v>-44.265923551531486</v>
      </c>
      <c r="S15" s="114">
        <v>-40.562780295773152</v>
      </c>
      <c r="T15" s="114">
        <v>-45.454877700957056</v>
      </c>
      <c r="U15" s="114">
        <v>-50.28722429335032</v>
      </c>
      <c r="Y15" s="109"/>
    </row>
    <row r="16" spans="1:32" s="49" customFormat="1" x14ac:dyDescent="0.2">
      <c r="C16" s="49" t="s">
        <v>126</v>
      </c>
      <c r="D16" s="29"/>
      <c r="E16" s="114">
        <v>-27.237134421825967</v>
      </c>
      <c r="F16" s="114">
        <v>-29.295353400881609</v>
      </c>
      <c r="G16" s="211">
        <v>-31.12062212379621</v>
      </c>
      <c r="H16" s="211">
        <v>-32.633994293147758</v>
      </c>
      <c r="I16" s="211">
        <v>-33.75830990648457</v>
      </c>
      <c r="J16" s="29"/>
      <c r="K16" s="114">
        <v>-7.9300079474504139</v>
      </c>
      <c r="L16" s="114">
        <v>-9.4882156096737535</v>
      </c>
      <c r="M16" s="211">
        <v>-11.195687039984763</v>
      </c>
      <c r="N16" s="211">
        <v>-12.564595846872495</v>
      </c>
      <c r="O16" s="211">
        <v>-13.773122759349816</v>
      </c>
      <c r="P16" s="87"/>
      <c r="Q16" s="114">
        <v>-35.167142369276384</v>
      </c>
      <c r="R16" s="114">
        <v>-38.783569010555361</v>
      </c>
      <c r="S16" s="114">
        <v>-42.316309163780971</v>
      </c>
      <c r="T16" s="114">
        <v>-45.198590140020251</v>
      </c>
      <c r="U16" s="114">
        <v>-47.531432665834387</v>
      </c>
      <c r="W16" s="49" t="s">
        <v>57</v>
      </c>
      <c r="X16" s="214">
        <v>0.25</v>
      </c>
      <c r="Y16" s="109" t="s">
        <v>36</v>
      </c>
    </row>
    <row r="17" spans="3:25" s="49" customFormat="1" x14ac:dyDescent="0.2">
      <c r="C17" s="49" t="s">
        <v>127</v>
      </c>
      <c r="D17" s="29"/>
      <c r="E17" s="114">
        <v>-7.4790399999999995</v>
      </c>
      <c r="F17" s="114">
        <v>-8.5261056000000011</v>
      </c>
      <c r="G17" s="211">
        <v>-9.6344993280000004</v>
      </c>
      <c r="H17" s="211">
        <v>-10.790639247360001</v>
      </c>
      <c r="I17" s="211">
        <v>-11.977609564569603</v>
      </c>
      <c r="J17" s="29"/>
      <c r="K17" s="114">
        <v>-1.2621454818352826</v>
      </c>
      <c r="L17" s="114">
        <v>-1.5101508777527757</v>
      </c>
      <c r="M17" s="211">
        <v>-1.7819131969598769</v>
      </c>
      <c r="N17" s="211">
        <v>-1.9997896577537622</v>
      </c>
      <c r="O17" s="211">
        <v>-2.1921396266778168</v>
      </c>
      <c r="P17" s="87"/>
      <c r="Q17" s="114">
        <v>-8.7411854818352825</v>
      </c>
      <c r="R17" s="114">
        <v>-10.036256477752776</v>
      </c>
      <c r="S17" s="114">
        <v>-11.416412524959878</v>
      </c>
      <c r="T17" s="114">
        <v>-12.790428905113764</v>
      </c>
      <c r="U17" s="114">
        <v>-14.169749191247419</v>
      </c>
      <c r="W17" s="49" t="s">
        <v>58</v>
      </c>
      <c r="X17" s="214">
        <v>0.75</v>
      </c>
      <c r="Y17" s="109" t="s">
        <v>36</v>
      </c>
    </row>
    <row r="18" spans="3:25" s="20" customFormat="1" x14ac:dyDescent="0.2">
      <c r="C18" s="18" t="s">
        <v>9</v>
      </c>
      <c r="D18" s="29"/>
      <c r="E18" s="200">
        <v>-35.996724421825974</v>
      </c>
      <c r="F18" s="200">
        <v>-5.1312534008815902</v>
      </c>
      <c r="G18" s="200">
        <v>14.238795372203814</v>
      </c>
      <c r="H18" s="200">
        <v>26.551052154372268</v>
      </c>
      <c r="I18" s="200">
        <v>39.632225596398669</v>
      </c>
      <c r="J18" s="29"/>
      <c r="K18" s="200">
        <v>1.0241228135783405</v>
      </c>
      <c r="L18" s="200">
        <v>2.1705876837626663</v>
      </c>
      <c r="M18" s="200">
        <v>3.3369402151469334</v>
      </c>
      <c r="N18" s="200">
        <v>4.1409396694592022</v>
      </c>
      <c r="O18" s="200">
        <v>4.5695452035297137</v>
      </c>
      <c r="P18" s="87"/>
      <c r="Q18" s="113">
        <v>108.89620200880853</v>
      </c>
      <c r="R18" s="113">
        <v>145.47182345939859</v>
      </c>
      <c r="S18" s="113">
        <v>178.42482688192726</v>
      </c>
      <c r="T18" s="113">
        <v>202.17185761882743</v>
      </c>
      <c r="U18" s="113">
        <v>226.09146101216692</v>
      </c>
      <c r="W18" s="218"/>
      <c r="X18" s="218"/>
      <c r="Y18" s="257"/>
    </row>
    <row r="19" spans="3:25" s="29" customFormat="1" x14ac:dyDescent="0.2">
      <c r="C19" s="217" t="s">
        <v>10</v>
      </c>
      <c r="E19" s="215">
        <v>-0.2922844532567509</v>
      </c>
      <c r="F19" s="215">
        <v>-3.4397937624853381E-2</v>
      </c>
      <c r="G19" s="215">
        <v>8.4470243790291083E-2</v>
      </c>
      <c r="H19" s="215">
        <v>0.14063525726608828</v>
      </c>
      <c r="I19" s="215">
        <v>0.18912021753653299</v>
      </c>
      <c r="K19" s="215">
        <v>2.1480524448234863E-2</v>
      </c>
      <c r="L19" s="215">
        <v>3.8050402206401705E-2</v>
      </c>
      <c r="M19" s="215">
        <v>4.9575161580827885E-2</v>
      </c>
      <c r="N19" s="215">
        <v>5.4817199169923655E-2</v>
      </c>
      <c r="O19" s="215">
        <v>5.5183217897894009E-2</v>
      </c>
      <c r="P19" s="87"/>
      <c r="Q19" s="215"/>
      <c r="R19" s="215"/>
      <c r="S19" s="215"/>
      <c r="T19" s="215"/>
      <c r="U19" s="215"/>
      <c r="W19" s="49" t="s">
        <v>135</v>
      </c>
      <c r="X19" s="211">
        <v>19.281271905000001</v>
      </c>
      <c r="Y19" s="109" t="s">
        <v>26</v>
      </c>
    </row>
    <row r="20" spans="3:25" s="29" customFormat="1" x14ac:dyDescent="0.2">
      <c r="E20" s="75"/>
      <c r="F20" s="75"/>
      <c r="K20" s="75"/>
      <c r="L20" s="75"/>
      <c r="P20" s="87"/>
      <c r="Q20" s="75"/>
      <c r="R20" s="75"/>
      <c r="W20" s="49" t="s">
        <v>136</v>
      </c>
      <c r="X20" s="211">
        <v>6.4270906349999999</v>
      </c>
      <c r="Y20" s="109" t="s">
        <v>26</v>
      </c>
    </row>
    <row r="21" spans="3:25" s="29" customFormat="1" x14ac:dyDescent="0.2">
      <c r="C21" s="99" t="s">
        <v>11</v>
      </c>
      <c r="E21" s="113">
        <v>-54.80313155332523</v>
      </c>
      <c r="F21" s="113">
        <v>-23.934023130790742</v>
      </c>
      <c r="G21" s="220">
        <v>-4.6248377585935252</v>
      </c>
      <c r="H21" s="220">
        <v>6.352976772679245</v>
      </c>
      <c r="I21" s="220">
        <v>18.065361762085814</v>
      </c>
      <c r="K21" s="113">
        <v>-2.3970988073173163</v>
      </c>
      <c r="L21" s="113">
        <v>-1.4142636367582915</v>
      </c>
      <c r="M21" s="220">
        <v>-0.42279343471471531</v>
      </c>
      <c r="N21" s="220">
        <v>0.22791628151174415</v>
      </c>
      <c r="O21" s="220">
        <v>0.51279389998469926</v>
      </c>
      <c r="P21" s="87"/>
      <c r="Q21" s="113">
        <v>86.668573256413623</v>
      </c>
      <c r="R21" s="113">
        <v>123.08420240896845</v>
      </c>
      <c r="S21" s="113">
        <v>155.80146010126828</v>
      </c>
      <c r="T21" s="113">
        <v>178.06075884918695</v>
      </c>
      <c r="U21" s="113">
        <v>200.46784587430903</v>
      </c>
      <c r="W21" s="18" t="s">
        <v>12</v>
      </c>
      <c r="X21" s="183">
        <v>25.70836254</v>
      </c>
      <c r="Y21" s="258" t="s">
        <v>26</v>
      </c>
    </row>
    <row r="22" spans="3:25" s="29" customFormat="1" x14ac:dyDescent="0.2">
      <c r="C22" s="217" t="s">
        <v>13</v>
      </c>
      <c r="E22" s="215">
        <v>-0.44498780375442065</v>
      </c>
      <c r="F22" s="215">
        <v>-0.16044443149568324</v>
      </c>
      <c r="G22" s="216">
        <v>-2.7436392106706269E-2</v>
      </c>
      <c r="H22" s="216">
        <v>3.365036223937741E-2</v>
      </c>
      <c r="I22" s="216">
        <v>8.6205735229572616E-2</v>
      </c>
      <c r="K22" s="215">
        <v>-5.0278090530472733E-2</v>
      </c>
      <c r="L22" s="215">
        <v>-2.4792041624071694E-2</v>
      </c>
      <c r="M22" s="216">
        <v>-6.2812191678334565E-3</v>
      </c>
      <c r="N22" s="216">
        <v>3.0171249027951476E-3</v>
      </c>
      <c r="O22" s="216">
        <v>6.1926551241266257E-3</v>
      </c>
      <c r="P22" s="87"/>
      <c r="Q22" s="215">
        <v>0.27539878476181578</v>
      </c>
      <c r="R22" s="215">
        <v>0.34705741020455938</v>
      </c>
      <c r="S22" s="216">
        <v>0.39271841086857462</v>
      </c>
      <c r="T22" s="216">
        <v>0.40857010233457119</v>
      </c>
      <c r="U22" s="216">
        <v>0.42269831362825078</v>
      </c>
    </row>
    <row r="23" spans="3:25" s="29" customFormat="1" x14ac:dyDescent="0.2">
      <c r="E23" s="75"/>
      <c r="F23" s="75"/>
      <c r="K23" s="75"/>
      <c r="L23" s="75"/>
      <c r="P23" s="87"/>
      <c r="Q23" s="75"/>
      <c r="R23" s="75"/>
      <c r="W23" s="49" t="s">
        <v>55</v>
      </c>
      <c r="X23" s="214">
        <v>0.5</v>
      </c>
      <c r="Y23" s="109" t="s">
        <v>36</v>
      </c>
    </row>
    <row r="24" spans="3:25" s="29" customFormat="1" x14ac:dyDescent="0.2">
      <c r="C24" s="99" t="s">
        <v>14</v>
      </c>
      <c r="E24" s="113">
        <v>-39.988167760219376</v>
      </c>
      <c r="F24" s="113">
        <v>-6.6187964701949049</v>
      </c>
      <c r="G24" s="220">
        <v>14.395455923309846</v>
      </c>
      <c r="H24" s="220">
        <v>26.592928809529496</v>
      </c>
      <c r="I24" s="220">
        <v>39.585836247701735</v>
      </c>
      <c r="K24" s="113">
        <v>-3.6620482773173149</v>
      </c>
      <c r="L24" s="113">
        <v>-1.9603848100582906</v>
      </c>
      <c r="M24" s="220">
        <v>-0.49046940241171422</v>
      </c>
      <c r="N24" s="220">
        <v>0.64447570648517494</v>
      </c>
      <c r="O24" s="220">
        <v>1.4196687337902694</v>
      </c>
      <c r="P24" s="87"/>
      <c r="Q24" s="113">
        <v>100.21858757951946</v>
      </c>
      <c r="R24" s="113">
        <v>139.85330789626431</v>
      </c>
      <c r="S24" s="113">
        <v>174.75407781547463</v>
      </c>
      <c r="T24" s="113">
        <v>198.71727031101062</v>
      </c>
      <c r="U24" s="113">
        <v>222.89519519373053</v>
      </c>
      <c r="W24" s="247"/>
      <c r="X24" s="248"/>
      <c r="Y24" s="231"/>
    </row>
    <row r="25" spans="3:25" s="29" customFormat="1" x14ac:dyDescent="0.2">
      <c r="C25" s="217" t="s">
        <v>13</v>
      </c>
      <c r="E25" s="215">
        <v>-0.32469398086255291</v>
      </c>
      <c r="F25" s="215">
        <v>-4.4369850862217806E-2</v>
      </c>
      <c r="G25" s="216">
        <v>8.5399616999072558E-2</v>
      </c>
      <c r="H25" s="216">
        <v>0.14085706897197617</v>
      </c>
      <c r="I25" s="216">
        <v>0.18889885313963323</v>
      </c>
      <c r="K25" s="215">
        <v>-7.6809847909431059E-2</v>
      </c>
      <c r="L25" s="215">
        <v>-3.4365545819707355E-2</v>
      </c>
      <c r="M25" s="216">
        <v>-7.2866453419340553E-3</v>
      </c>
      <c r="N25" s="216">
        <v>8.5314822196356464E-3</v>
      </c>
      <c r="O25" s="216">
        <v>1.7144351481425561E-2</v>
      </c>
      <c r="P25" s="87"/>
      <c r="Q25" s="215">
        <v>0.31845542383960745</v>
      </c>
      <c r="R25" s="215">
        <v>0.39434083251192048</v>
      </c>
      <c r="S25" s="216">
        <v>0.44049101778563987</v>
      </c>
      <c r="T25" s="216">
        <v>0.45596759213736771</v>
      </c>
      <c r="U25" s="216">
        <v>0.46998770657366612</v>
      </c>
    </row>
    <row r="26" spans="3:25" s="29" customFormat="1" x14ac:dyDescent="0.2">
      <c r="E26" s="75"/>
      <c r="F26" s="75"/>
      <c r="K26" s="75"/>
      <c r="L26" s="75"/>
      <c r="P26" s="87"/>
      <c r="Q26" s="75"/>
      <c r="R26" s="75"/>
    </row>
    <row r="27" spans="3:25" s="29" customFormat="1" x14ac:dyDescent="0.2">
      <c r="C27" s="99" t="s">
        <v>15</v>
      </c>
      <c r="E27" s="113">
        <v>-39.988167760219376</v>
      </c>
      <c r="F27" s="113">
        <v>-6.6187964701949049</v>
      </c>
      <c r="G27" s="220">
        <v>14.395455923309846</v>
      </c>
      <c r="H27" s="220">
        <v>26.592928809529496</v>
      </c>
      <c r="I27" s="220">
        <v>39.585836247701735</v>
      </c>
      <c r="K27" s="113">
        <v>-3.6620482773173149</v>
      </c>
      <c r="L27" s="113">
        <v>-1.9603848100582906</v>
      </c>
      <c r="M27" s="220">
        <v>-0.49046940241171422</v>
      </c>
      <c r="N27" s="220">
        <v>0.64447570648517494</v>
      </c>
      <c r="O27" s="220">
        <v>1.4196687337902694</v>
      </c>
      <c r="P27" s="87"/>
      <c r="Q27" s="113">
        <v>100.21858757951946</v>
      </c>
      <c r="R27" s="113">
        <v>139.85330789626431</v>
      </c>
      <c r="S27" s="113">
        <v>174.75407781547463</v>
      </c>
      <c r="T27" s="113">
        <v>198.71727031101062</v>
      </c>
      <c r="U27" s="113">
        <v>222.89519519373053</v>
      </c>
      <c r="W27" s="260" t="s">
        <v>16</v>
      </c>
    </row>
    <row r="28" spans="3:25" s="29" customFormat="1" x14ac:dyDescent="0.2">
      <c r="C28" s="217" t="s">
        <v>13</v>
      </c>
      <c r="E28" s="215">
        <v>-0.32469398086255291</v>
      </c>
      <c r="F28" s="215">
        <v>-4.4369850862217806E-2</v>
      </c>
      <c r="G28" s="216">
        <v>8.5399616999072558E-2</v>
      </c>
      <c r="H28" s="216">
        <v>0.14085706897197617</v>
      </c>
      <c r="I28" s="216">
        <v>0.18889885313963323</v>
      </c>
      <c r="K28" s="215">
        <v>-7.6809847909431059E-2</v>
      </c>
      <c r="L28" s="215">
        <v>-3.4365545819707355E-2</v>
      </c>
      <c r="M28" s="216">
        <v>-7.2866453419340553E-3</v>
      </c>
      <c r="N28" s="216">
        <v>8.5314822196356464E-3</v>
      </c>
      <c r="O28" s="216">
        <v>1.7144351481425561E-2</v>
      </c>
      <c r="P28" s="87"/>
      <c r="Q28" s="215">
        <v>0.31845542383960745</v>
      </c>
      <c r="R28" s="215">
        <v>0.39434083251192048</v>
      </c>
      <c r="S28" s="216">
        <v>0.44049101778563987</v>
      </c>
      <c r="T28" s="216">
        <v>0.45596759213736771</v>
      </c>
      <c r="U28" s="216">
        <v>0.46998770657366612</v>
      </c>
    </row>
    <row r="29" spans="3:25" s="29" customFormat="1" x14ac:dyDescent="0.2">
      <c r="E29" s="75"/>
      <c r="F29" s="75"/>
      <c r="K29" s="75"/>
      <c r="L29" s="75"/>
      <c r="Q29" s="75"/>
      <c r="R29" s="75"/>
    </row>
    <row r="30" spans="3:25" s="20" customFormat="1" x14ac:dyDescent="0.2">
      <c r="C30" s="20" t="s">
        <v>17</v>
      </c>
      <c r="D30" s="29"/>
      <c r="E30" s="219">
        <v>4.0334900504112499</v>
      </c>
      <c r="F30" s="219">
        <v>4.3874496000000009</v>
      </c>
      <c r="G30" s="219">
        <v>4.957818048</v>
      </c>
      <c r="H30" s="219">
        <v>5.5527562137600013</v>
      </c>
      <c r="I30" s="219">
        <v>6.1635593972736018</v>
      </c>
      <c r="J30" s="29"/>
      <c r="K30" s="219">
        <v>1.0857866107856708</v>
      </c>
      <c r="L30" s="219">
        <v>1.5764897124809549</v>
      </c>
      <c r="M30" s="219">
        <v>1.860190173661032</v>
      </c>
      <c r="N30" s="219">
        <v>2.0876376453629626</v>
      </c>
      <c r="O30" s="219">
        <v>2.2884372817913738</v>
      </c>
      <c r="Q30" s="219">
        <v>5.1192766611969205</v>
      </c>
      <c r="R30" s="219">
        <v>5.9639393124809557</v>
      </c>
      <c r="S30" s="219">
        <v>6.8180082216610316</v>
      </c>
      <c r="T30" s="219">
        <v>7.6403938591229643</v>
      </c>
      <c r="U30" s="219">
        <v>8.4519966790649761</v>
      </c>
    </row>
    <row r="31" spans="3:25" s="29" customFormat="1" x14ac:dyDescent="0.2">
      <c r="C31" s="217" t="s">
        <v>18</v>
      </c>
      <c r="E31" s="215">
        <v>3.2750936454267368E-2</v>
      </c>
      <c r="F31" s="215">
        <v>2.9411764705882356E-2</v>
      </c>
      <c r="G31" s="215">
        <v>2.9411764705882349E-2</v>
      </c>
      <c r="H31" s="215">
        <v>2.9411764705882356E-2</v>
      </c>
      <c r="I31" s="215">
        <v>2.9411764705882356E-2</v>
      </c>
      <c r="K31" s="215">
        <v>2.2773895405234577E-2</v>
      </c>
      <c r="L31" s="215">
        <v>2.7635864739714352E-2</v>
      </c>
      <c r="M31" s="215">
        <v>2.7635864739714348E-2</v>
      </c>
      <c r="N31" s="215">
        <v>2.7635864739714348E-2</v>
      </c>
      <c r="O31" s="215">
        <v>2.7635864739714352E-2</v>
      </c>
      <c r="Q31" s="215">
        <v>1.6267056424040381E-2</v>
      </c>
      <c r="R31" s="215">
        <v>1.6816368728859589E-2</v>
      </c>
      <c r="S31" s="215">
        <v>1.7185701291626089E-2</v>
      </c>
      <c r="T31" s="215">
        <v>1.7531299546702749E-2</v>
      </c>
      <c r="U31" s="215">
        <v>1.7821535056910559E-2</v>
      </c>
    </row>
    <row r="32" spans="3:25" s="29" customFormat="1" x14ac:dyDescent="0.2">
      <c r="E32" s="75"/>
      <c r="F32" s="75"/>
    </row>
    <row r="33" spans="1:21" s="29" customFormat="1" x14ac:dyDescent="0.2">
      <c r="E33" s="75"/>
      <c r="F33" s="75"/>
      <c r="Q33" s="193">
        <v>143.86880361705616</v>
      </c>
      <c r="R33" s="193">
        <v>148.43248917651749</v>
      </c>
      <c r="S33" s="193">
        <v>160.84909129457651</v>
      </c>
      <c r="T33" s="193">
        <v>171.47986579499596</v>
      </c>
      <c r="U33" s="193">
        <v>181.88969021223852</v>
      </c>
    </row>
    <row r="34" spans="1:21" x14ac:dyDescent="0.2">
      <c r="A34" s="29"/>
    </row>
    <row r="35" spans="1:21" x14ac:dyDescent="0.2">
      <c r="A35" s="29"/>
    </row>
    <row r="36" spans="1:21" x14ac:dyDescent="0.2">
      <c r="A36" s="29"/>
    </row>
    <row r="37" spans="1:21" x14ac:dyDescent="0.2">
      <c r="A37" s="29"/>
    </row>
    <row r="38" spans="1:21" x14ac:dyDescent="0.2">
      <c r="A38" s="29"/>
    </row>
    <row r="39" spans="1:21" x14ac:dyDescent="0.2">
      <c r="A39" s="29"/>
    </row>
    <row r="40" spans="1:21" x14ac:dyDescent="0.2">
      <c r="A40" s="29"/>
    </row>
    <row r="41" spans="1:21" x14ac:dyDescent="0.2">
      <c r="A41" s="29"/>
    </row>
    <row r="42" spans="1:21" x14ac:dyDescent="0.2">
      <c r="A42" s="29"/>
    </row>
    <row r="43" spans="1:21" x14ac:dyDescent="0.2">
      <c r="A43" s="29"/>
    </row>
    <row r="44" spans="1:21" x14ac:dyDescent="0.2">
      <c r="A44" s="29"/>
    </row>
    <row r="45" spans="1:21" x14ac:dyDescent="0.2">
      <c r="A45" s="29"/>
    </row>
    <row r="46" spans="1:21" x14ac:dyDescent="0.2">
      <c r="A46" s="29"/>
    </row>
    <row r="47" spans="1:21" x14ac:dyDescent="0.2">
      <c r="A47" s="29"/>
    </row>
    <row r="48" spans="1:21" x14ac:dyDescent="0.2">
      <c r="A48" s="29"/>
    </row>
    <row r="49" spans="1:1" x14ac:dyDescent="0.2">
      <c r="A49" s="29"/>
    </row>
    <row r="50" spans="1:1" x14ac:dyDescent="0.2"/>
    <row r="51" spans="1:1" x14ac:dyDescent="0.2"/>
    <row r="52" spans="1:1" x14ac:dyDescent="0.2"/>
    <row r="53" spans="1:1" x14ac:dyDescent="0.2"/>
    <row r="54" spans="1:1" x14ac:dyDescent="0.2"/>
    <row r="55" spans="1:1" x14ac:dyDescent="0.2"/>
    <row r="56" spans="1:1" x14ac:dyDescent="0.2"/>
    <row r="57" spans="1:1" x14ac:dyDescent="0.2"/>
    <row r="58" spans="1:1" x14ac:dyDescent="0.2"/>
    <row r="59" spans="1:1" x14ac:dyDescent="0.2"/>
    <row r="60" spans="1:1" x14ac:dyDescent="0.2"/>
    <row r="61" spans="1:1" x14ac:dyDescent="0.2"/>
    <row r="62" spans="1:1" x14ac:dyDescent="0.2"/>
    <row r="63" spans="1:1" x14ac:dyDescent="0.2"/>
    <row r="64" spans="1:1" x14ac:dyDescent="0.2"/>
    <row r="65" x14ac:dyDescent="0.2"/>
    <row r="66" x14ac:dyDescent="0.2"/>
    <row r="67" x14ac:dyDescent="0.2"/>
    <row r="68" x14ac:dyDescent="0.2"/>
    <row r="69" x14ac:dyDescent="0.2"/>
    <row r="70" x14ac:dyDescent="0.2"/>
    <row r="71" x14ac:dyDescent="0.2"/>
    <row r="72" x14ac:dyDescent="0.2"/>
    <row r="73" x14ac:dyDescent="0.2"/>
    <row r="74" x14ac:dyDescent="0.2"/>
    <row r="75" x14ac:dyDescent="0.2"/>
    <row r="76" x14ac:dyDescent="0.2"/>
    <row r="77" x14ac:dyDescent="0.2"/>
    <row r="78" x14ac:dyDescent="0.2"/>
  </sheetData>
  <mergeCells count="3">
    <mergeCell ref="E6:I6"/>
    <mergeCell ref="K6:O6"/>
    <mergeCell ref="Q6:U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61DF94-C5D5-454C-A191-50DA2D5C2526}">
  <sheetPr>
    <tabColor rgb="FF002060"/>
  </sheetPr>
  <dimension ref="A1:W82"/>
  <sheetViews>
    <sheetView showGridLines="0" zoomScale="130" zoomScaleNormal="130" workbookViewId="0">
      <pane xSplit="9" ySplit="4" topLeftCell="J5" activePane="bottomRight" state="frozen"/>
      <selection activeCell="C14" sqref="C14"/>
      <selection pane="topRight" activeCell="C14" sqref="C14"/>
      <selection pane="bottomLeft" activeCell="C14" sqref="C14"/>
      <selection pane="bottomRight" activeCell="B1" sqref="B1"/>
    </sheetView>
    <sheetView workbookViewId="1"/>
  </sheetViews>
  <sheetFormatPr defaultColWidth="0" defaultRowHeight="11.25" outlineLevelRow="1" x14ac:dyDescent="0.2"/>
  <cols>
    <col min="1" max="1" width="2.33203125" customWidth="1"/>
    <col min="2" max="2" width="54" bestFit="1" customWidth="1"/>
    <col min="3" max="3" width="11.6640625" bestFit="1" customWidth="1"/>
    <col min="4" max="4" width="9.33203125" style="35" customWidth="1"/>
    <col min="5" max="5" width="14.33203125" customWidth="1"/>
    <col min="6" max="10" width="2" customWidth="1"/>
    <col min="11" max="11" width="15.33203125" style="35" bestFit="1" customWidth="1"/>
    <col min="12" max="21" width="9.33203125" style="35" customWidth="1"/>
    <col min="22" max="23" width="0" style="35" hidden="1" customWidth="1"/>
    <col min="24" max="16384" width="9.33203125" style="35" hidden="1"/>
  </cols>
  <sheetData>
    <row r="1" spans="1:23" s="63" customFormat="1" x14ac:dyDescent="0.2">
      <c r="A1" s="3"/>
      <c r="B1" s="4" t="s">
        <v>19</v>
      </c>
      <c r="C1" s="5"/>
      <c r="D1" s="4"/>
      <c r="E1" s="4"/>
      <c r="F1" s="4"/>
      <c r="G1" s="4"/>
      <c r="H1" s="4"/>
      <c r="I1" s="4"/>
      <c r="J1" s="4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</row>
    <row r="3" spans="1:23" s="63" customFormat="1" x14ac:dyDescent="0.2">
      <c r="A3" s="3"/>
      <c r="B3" s="3" t="s">
        <v>20</v>
      </c>
      <c r="C3" s="22">
        <v>1</v>
      </c>
      <c r="E3" s="3"/>
      <c r="F3" s="3"/>
      <c r="G3" s="3"/>
      <c r="H3" s="3"/>
      <c r="I3" s="3"/>
      <c r="J3" s="3"/>
      <c r="K3" s="63">
        <v>1</v>
      </c>
      <c r="L3" s="63">
        <v>2</v>
      </c>
      <c r="M3" s="63">
        <v>3</v>
      </c>
      <c r="N3" s="63">
        <v>4</v>
      </c>
      <c r="O3" s="63">
        <v>5</v>
      </c>
      <c r="P3" s="63">
        <v>6</v>
      </c>
      <c r="Q3" s="63">
        <v>7</v>
      </c>
      <c r="R3" s="63">
        <v>8</v>
      </c>
      <c r="S3" s="63">
        <v>9</v>
      </c>
      <c r="T3" s="63">
        <v>10</v>
      </c>
      <c r="U3" s="63">
        <v>11</v>
      </c>
    </row>
    <row r="4" spans="1:23" x14ac:dyDescent="0.2">
      <c r="B4" s="3" t="s">
        <v>21</v>
      </c>
      <c r="C4" s="3" t="s">
        <v>22</v>
      </c>
      <c r="K4" s="272" t="s">
        <v>22</v>
      </c>
      <c r="L4" s="272"/>
      <c r="M4" s="272"/>
      <c r="N4" s="272"/>
      <c r="O4" s="272"/>
      <c r="P4" s="272"/>
      <c r="Q4" s="272"/>
      <c r="R4" s="272"/>
      <c r="S4" s="272"/>
      <c r="T4" s="272"/>
      <c r="U4" s="272"/>
    </row>
    <row r="5" spans="1:23" s="75" customFormat="1" x14ac:dyDescent="0.2">
      <c r="A5" s="29"/>
      <c r="B5" s="20"/>
      <c r="C5" s="20"/>
      <c r="E5" s="29"/>
      <c r="F5" s="29"/>
      <c r="G5" s="29"/>
      <c r="H5" s="29"/>
      <c r="I5" s="29"/>
      <c r="J5" s="29"/>
    </row>
    <row r="6" spans="1:23" x14ac:dyDescent="0.2">
      <c r="B6" s="46" t="s">
        <v>23</v>
      </c>
      <c r="C6" s="245"/>
      <c r="D6" s="246"/>
      <c r="E6" s="244"/>
      <c r="F6" s="244"/>
      <c r="G6" s="244"/>
      <c r="H6" s="244"/>
      <c r="I6" s="244"/>
      <c r="J6" s="244"/>
      <c r="K6" s="273"/>
      <c r="L6" s="273"/>
      <c r="M6" s="273"/>
      <c r="N6" s="273"/>
      <c r="O6" s="273"/>
      <c r="P6" s="273"/>
      <c r="Q6" s="273"/>
      <c r="R6" s="273"/>
      <c r="S6" s="273"/>
      <c r="T6" s="273"/>
      <c r="U6" s="273"/>
      <c r="V6" s="273"/>
      <c r="W6" s="273"/>
    </row>
    <row r="8" spans="1:23" x14ac:dyDescent="0.2">
      <c r="B8" s="12" t="s">
        <v>24</v>
      </c>
      <c r="C8" s="10"/>
      <c r="D8" s="40"/>
      <c r="E8" s="10"/>
      <c r="F8" s="10"/>
      <c r="G8" s="10"/>
      <c r="H8" s="10"/>
      <c r="I8" s="10"/>
      <c r="J8" s="10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</row>
    <row r="9" spans="1:23" outlineLevel="1" x14ac:dyDescent="0.2">
      <c r="D9" s="36"/>
    </row>
    <row r="10" spans="1:23" outlineLevel="1" x14ac:dyDescent="0.2">
      <c r="B10" t="s">
        <v>25</v>
      </c>
      <c r="C10" s="65" t="s">
        <v>26</v>
      </c>
      <c r="D10" s="51" t="s">
        <v>27</v>
      </c>
    </row>
    <row r="11" spans="1:23" outlineLevel="1" x14ac:dyDescent="0.2">
      <c r="B11" t="s">
        <v>28</v>
      </c>
      <c r="C11" s="65" t="s">
        <v>26</v>
      </c>
      <c r="D11" s="51" t="s">
        <v>27</v>
      </c>
    </row>
    <row r="12" spans="1:23" outlineLevel="1" x14ac:dyDescent="0.2"/>
    <row r="13" spans="1:23" s="275" customFormat="1" outlineLevel="1" x14ac:dyDescent="0.2">
      <c r="A13"/>
      <c r="B13" t="s">
        <v>29</v>
      </c>
      <c r="C13" s="295">
        <v>2022</v>
      </c>
      <c r="D13" s="36" t="s">
        <v>30</v>
      </c>
      <c r="E13"/>
      <c r="F13"/>
      <c r="G13"/>
      <c r="H13"/>
      <c r="I13"/>
      <c r="J13"/>
      <c r="K13" s="297">
        <v>2022</v>
      </c>
      <c r="L13" s="274">
        <v>0</v>
      </c>
      <c r="M13" s="274">
        <v>0</v>
      </c>
      <c r="N13" s="274">
        <v>0</v>
      </c>
      <c r="O13" s="274">
        <v>0</v>
      </c>
      <c r="P13" s="274">
        <v>0</v>
      </c>
      <c r="Q13" s="274">
        <v>0</v>
      </c>
      <c r="R13" s="274">
        <v>0</v>
      </c>
      <c r="S13" s="274">
        <v>0</v>
      </c>
      <c r="T13" s="274">
        <v>0</v>
      </c>
      <c r="U13" s="274">
        <v>0</v>
      </c>
    </row>
    <row r="14" spans="1:23" s="275" customFormat="1" outlineLevel="1" x14ac:dyDescent="0.2">
      <c r="A14"/>
      <c r="B14" t="s">
        <v>31</v>
      </c>
      <c r="C14" s="295">
        <v>2024</v>
      </c>
      <c r="D14" s="36" t="s">
        <v>30</v>
      </c>
      <c r="E14"/>
      <c r="F14"/>
      <c r="G14"/>
      <c r="H14"/>
      <c r="I14"/>
      <c r="J14"/>
      <c r="K14" s="297">
        <v>2024</v>
      </c>
      <c r="L14" s="274">
        <v>0</v>
      </c>
      <c r="M14" s="274">
        <v>0</v>
      </c>
      <c r="N14" s="274">
        <v>0</v>
      </c>
      <c r="O14" s="274">
        <v>0</v>
      </c>
      <c r="P14" s="274">
        <v>0</v>
      </c>
      <c r="Q14" s="274">
        <v>0</v>
      </c>
      <c r="R14" s="274">
        <v>0</v>
      </c>
      <c r="S14" s="274">
        <v>0</v>
      </c>
      <c r="T14" s="274">
        <v>0</v>
      </c>
      <c r="U14" s="274">
        <v>0</v>
      </c>
    </row>
    <row r="15" spans="1:23" outlineLevel="1" x14ac:dyDescent="0.2">
      <c r="C15" s="296"/>
      <c r="D15" s="36"/>
      <c r="K15" s="298"/>
    </row>
    <row r="16" spans="1:23" s="275" customFormat="1" outlineLevel="1" x14ac:dyDescent="0.2">
      <c r="A16"/>
      <c r="B16" t="s">
        <v>32</v>
      </c>
      <c r="C16" s="295">
        <v>2024</v>
      </c>
      <c r="D16" s="36" t="s">
        <v>30</v>
      </c>
      <c r="E16"/>
      <c r="F16"/>
      <c r="G16"/>
      <c r="H16"/>
      <c r="I16"/>
      <c r="J16"/>
      <c r="K16" s="297">
        <v>2022</v>
      </c>
      <c r="L16" s="274">
        <v>0</v>
      </c>
      <c r="M16" s="274">
        <v>0</v>
      </c>
      <c r="N16" s="274">
        <v>0</v>
      </c>
      <c r="O16" s="274">
        <v>0</v>
      </c>
      <c r="P16" s="274">
        <v>0</v>
      </c>
      <c r="Q16" s="274">
        <v>0</v>
      </c>
      <c r="R16" s="274">
        <v>0</v>
      </c>
      <c r="S16" s="274">
        <v>0</v>
      </c>
      <c r="T16" s="274">
        <v>0</v>
      </c>
      <c r="U16" s="274">
        <v>0</v>
      </c>
    </row>
    <row r="17" spans="1:21" s="275" customFormat="1" outlineLevel="1" x14ac:dyDescent="0.2">
      <c r="A17"/>
      <c r="B17" t="s">
        <v>33</v>
      </c>
      <c r="C17" s="295">
        <v>2030</v>
      </c>
      <c r="D17" s="36" t="s">
        <v>30</v>
      </c>
      <c r="E17"/>
      <c r="F17"/>
      <c r="G17"/>
      <c r="H17"/>
      <c r="I17"/>
      <c r="J17"/>
      <c r="K17" s="297">
        <v>2030</v>
      </c>
      <c r="L17" s="274">
        <v>0</v>
      </c>
      <c r="M17" s="274">
        <v>0</v>
      </c>
      <c r="N17" s="274">
        <v>0</v>
      </c>
      <c r="O17" s="274">
        <v>0</v>
      </c>
      <c r="P17" s="274">
        <v>0</v>
      </c>
      <c r="Q17" s="274">
        <v>0</v>
      </c>
      <c r="R17" s="274">
        <v>0</v>
      </c>
      <c r="S17" s="274">
        <v>0</v>
      </c>
      <c r="T17" s="274">
        <v>0</v>
      </c>
      <c r="U17" s="274">
        <v>0</v>
      </c>
    </row>
    <row r="18" spans="1:21" x14ac:dyDescent="0.2">
      <c r="D18" s="36"/>
    </row>
    <row r="19" spans="1:21" x14ac:dyDescent="0.2">
      <c r="B19" s="12" t="s">
        <v>34</v>
      </c>
      <c r="C19" s="10"/>
      <c r="D19" s="40"/>
      <c r="E19" s="10"/>
      <c r="F19" s="10"/>
      <c r="G19" s="10"/>
      <c r="H19" s="10"/>
      <c r="I19" s="10"/>
      <c r="J19" s="10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</row>
    <row r="20" spans="1:21" outlineLevel="1" x14ac:dyDescent="0.2"/>
    <row r="21" spans="1:21" outlineLevel="1" x14ac:dyDescent="0.2">
      <c r="B21" t="s">
        <v>35</v>
      </c>
      <c r="C21" s="69">
        <v>0.15</v>
      </c>
      <c r="D21" s="51" t="s">
        <v>36</v>
      </c>
      <c r="K21" s="276">
        <v>0.15</v>
      </c>
      <c r="L21" s="276">
        <v>0</v>
      </c>
      <c r="M21" s="276">
        <v>0</v>
      </c>
      <c r="N21" s="276">
        <v>0</v>
      </c>
      <c r="O21" s="276">
        <v>0</v>
      </c>
      <c r="P21" s="276">
        <v>0</v>
      </c>
      <c r="Q21" s="276">
        <v>0</v>
      </c>
      <c r="R21" s="276">
        <v>0</v>
      </c>
      <c r="S21" s="276">
        <v>0</v>
      </c>
      <c r="T21" s="276">
        <v>0</v>
      </c>
      <c r="U21" s="276">
        <v>0</v>
      </c>
    </row>
    <row r="22" spans="1:21" outlineLevel="1" x14ac:dyDescent="0.2">
      <c r="B22" t="s">
        <v>37</v>
      </c>
      <c r="C22" s="153">
        <v>0.115</v>
      </c>
      <c r="D22" s="51" t="s">
        <v>36</v>
      </c>
      <c r="K22" s="277">
        <v>0.115</v>
      </c>
      <c r="L22" s="277">
        <v>0</v>
      </c>
      <c r="M22" s="277">
        <v>0</v>
      </c>
      <c r="N22" s="277">
        <v>0</v>
      </c>
      <c r="O22" s="277">
        <v>0</v>
      </c>
      <c r="P22" s="277">
        <v>0</v>
      </c>
      <c r="Q22" s="277">
        <v>0</v>
      </c>
      <c r="R22" s="277">
        <v>0</v>
      </c>
      <c r="S22" s="277">
        <v>0</v>
      </c>
      <c r="T22" s="277">
        <v>0</v>
      </c>
      <c r="U22" s="277">
        <v>0</v>
      </c>
    </row>
    <row r="23" spans="1:21" s="63" customFormat="1" outlineLevel="1" x14ac:dyDescent="0.2">
      <c r="A23" s="3"/>
      <c r="B23" s="8" t="s">
        <v>38</v>
      </c>
      <c r="C23" s="158">
        <v>0.26500000000000001</v>
      </c>
      <c r="D23" s="37" t="s">
        <v>36</v>
      </c>
      <c r="E23" s="8"/>
      <c r="F23" s="8"/>
      <c r="G23" s="8"/>
      <c r="H23" s="8"/>
      <c r="I23" s="8"/>
      <c r="J23" s="8"/>
      <c r="K23" s="278"/>
      <c r="L23" s="70"/>
      <c r="M23" s="70"/>
      <c r="N23" s="70"/>
      <c r="O23" s="70"/>
      <c r="P23" s="70"/>
      <c r="Q23" s="70"/>
      <c r="R23" s="70"/>
      <c r="S23" s="70"/>
      <c r="T23" s="70"/>
      <c r="U23" s="70"/>
    </row>
    <row r="24" spans="1:21" x14ac:dyDescent="0.2">
      <c r="K24" s="74"/>
    </row>
    <row r="25" spans="1:21" x14ac:dyDescent="0.2">
      <c r="B25" s="12" t="s">
        <v>39</v>
      </c>
      <c r="C25" s="10"/>
      <c r="D25" s="40"/>
      <c r="E25" s="10"/>
      <c r="F25" s="10"/>
      <c r="G25" s="10"/>
      <c r="H25" s="10"/>
      <c r="I25" s="10"/>
      <c r="J25" s="10"/>
      <c r="K25" s="279"/>
      <c r="L25" s="73"/>
      <c r="M25" s="73"/>
      <c r="N25" s="73"/>
      <c r="O25" s="73"/>
      <c r="P25" s="73"/>
      <c r="Q25" s="73"/>
      <c r="R25" s="73"/>
      <c r="S25" s="73"/>
      <c r="T25" s="73"/>
      <c r="U25" s="73"/>
    </row>
    <row r="26" spans="1:21" outlineLevel="1" x14ac:dyDescent="0.2">
      <c r="K26" s="74"/>
    </row>
    <row r="27" spans="1:21" outlineLevel="1" x14ac:dyDescent="0.2">
      <c r="B27" t="s">
        <v>40</v>
      </c>
      <c r="C27" s="69">
        <v>0.02</v>
      </c>
      <c r="D27" s="51" t="s">
        <v>36</v>
      </c>
      <c r="E27" s="30" t="s">
        <v>41</v>
      </c>
      <c r="K27" s="276">
        <v>0.02</v>
      </c>
      <c r="L27" s="276">
        <v>0</v>
      </c>
      <c r="M27" s="276">
        <v>0</v>
      </c>
      <c r="N27" s="276">
        <v>0</v>
      </c>
      <c r="O27" s="276">
        <v>0</v>
      </c>
      <c r="P27" s="276">
        <v>0</v>
      </c>
      <c r="Q27" s="276">
        <v>0</v>
      </c>
      <c r="R27" s="276">
        <v>0</v>
      </c>
      <c r="S27" s="276">
        <v>0</v>
      </c>
      <c r="T27" s="276">
        <v>0</v>
      </c>
      <c r="U27" s="276">
        <v>0</v>
      </c>
    </row>
    <row r="28" spans="1:21" outlineLevel="1" x14ac:dyDescent="0.2">
      <c r="K28" s="74"/>
    </row>
    <row r="29" spans="1:21" outlineLevel="1" x14ac:dyDescent="0.2">
      <c r="B29" t="s">
        <v>42</v>
      </c>
      <c r="C29" s="69">
        <v>3.5000000000000003E-2</v>
      </c>
      <c r="D29" s="51" t="s">
        <v>36</v>
      </c>
      <c r="E29" s="30" t="s">
        <v>43</v>
      </c>
      <c r="K29" s="276">
        <v>3.5000000000000003E-2</v>
      </c>
      <c r="L29" s="276">
        <v>0</v>
      </c>
      <c r="M29" s="276">
        <v>0</v>
      </c>
      <c r="N29" s="276">
        <v>0</v>
      </c>
      <c r="O29" s="276">
        <v>0</v>
      </c>
      <c r="P29" s="276">
        <v>0</v>
      </c>
      <c r="Q29" s="276">
        <v>0</v>
      </c>
      <c r="R29" s="276">
        <v>0</v>
      </c>
      <c r="S29" s="276">
        <v>0</v>
      </c>
      <c r="T29" s="276">
        <v>0</v>
      </c>
      <c r="U29" s="276">
        <v>0</v>
      </c>
    </row>
    <row r="30" spans="1:21" outlineLevel="1" x14ac:dyDescent="0.2">
      <c r="B30" t="s">
        <v>44</v>
      </c>
      <c r="C30" s="161">
        <v>1.3</v>
      </c>
      <c r="D30" s="51" t="s">
        <v>36</v>
      </c>
      <c r="E30" s="30" t="s">
        <v>45</v>
      </c>
      <c r="K30" s="280">
        <v>1.3</v>
      </c>
      <c r="L30" s="276">
        <v>0</v>
      </c>
      <c r="M30" s="276">
        <v>0</v>
      </c>
      <c r="N30" s="276">
        <v>0</v>
      </c>
      <c r="O30" s="276">
        <v>0</v>
      </c>
      <c r="P30" s="276">
        <v>0</v>
      </c>
      <c r="Q30" s="276">
        <v>0</v>
      </c>
      <c r="R30" s="276">
        <v>0</v>
      </c>
      <c r="S30" s="276">
        <v>0</v>
      </c>
      <c r="T30" s="276">
        <v>0</v>
      </c>
      <c r="U30" s="276">
        <v>0</v>
      </c>
    </row>
    <row r="31" spans="1:21" outlineLevel="1" x14ac:dyDescent="0.2">
      <c r="B31" t="s">
        <v>46</v>
      </c>
      <c r="C31" s="69">
        <v>0.06</v>
      </c>
      <c r="D31" s="51" t="s">
        <v>36</v>
      </c>
      <c r="E31" s="30" t="s">
        <v>47</v>
      </c>
      <c r="K31" s="276">
        <v>0.06</v>
      </c>
      <c r="L31" s="276">
        <v>0</v>
      </c>
      <c r="M31" s="276">
        <v>0</v>
      </c>
      <c r="N31" s="276">
        <v>0</v>
      </c>
      <c r="O31" s="276">
        <v>0</v>
      </c>
      <c r="P31" s="276">
        <v>0</v>
      </c>
      <c r="Q31" s="276">
        <v>0</v>
      </c>
      <c r="R31" s="276">
        <v>0</v>
      </c>
      <c r="S31" s="276">
        <v>0</v>
      </c>
      <c r="T31" s="276">
        <v>0</v>
      </c>
      <c r="U31" s="276">
        <v>0</v>
      </c>
    </row>
    <row r="32" spans="1:21" outlineLevel="1" x14ac:dyDescent="0.2">
      <c r="K32" s="74"/>
    </row>
    <row r="33" spans="1:23" s="275" customFormat="1" outlineLevel="1" x14ac:dyDescent="0.2">
      <c r="A33"/>
      <c r="B33" t="s">
        <v>48</v>
      </c>
      <c r="C33" s="167">
        <v>2.1000000000000001E-2</v>
      </c>
      <c r="D33" s="36" t="s">
        <v>30</v>
      </c>
      <c r="E33" s="30"/>
      <c r="F33"/>
      <c r="G33"/>
      <c r="H33"/>
      <c r="I33"/>
      <c r="J33"/>
      <c r="K33" s="281">
        <v>2.1000000000000001E-2</v>
      </c>
      <c r="L33" s="274">
        <v>0</v>
      </c>
      <c r="M33" s="274">
        <v>0</v>
      </c>
      <c r="N33" s="274">
        <v>0</v>
      </c>
      <c r="O33" s="274">
        <v>0</v>
      </c>
      <c r="P33" s="274">
        <v>0</v>
      </c>
      <c r="Q33" s="274">
        <v>0</v>
      </c>
      <c r="R33" s="274">
        <v>0</v>
      </c>
      <c r="S33" s="274">
        <v>0</v>
      </c>
      <c r="T33" s="274">
        <v>0</v>
      </c>
      <c r="U33" s="274">
        <v>0</v>
      </c>
    </row>
    <row r="34" spans="1:23" s="275" customFormat="1" outlineLevel="1" x14ac:dyDescent="0.2">
      <c r="A34"/>
      <c r="B34" t="s">
        <v>49</v>
      </c>
      <c r="C34" s="160">
        <v>195000000</v>
      </c>
      <c r="D34" s="36" t="s">
        <v>50</v>
      </c>
      <c r="E34" s="30"/>
      <c r="F34"/>
      <c r="G34"/>
      <c r="H34"/>
      <c r="I34"/>
      <c r="J34"/>
      <c r="K34" s="282">
        <v>195000000</v>
      </c>
      <c r="L34" s="274">
        <v>0</v>
      </c>
      <c r="M34" s="274">
        <v>0</v>
      </c>
      <c r="N34" s="274">
        <v>0</v>
      </c>
      <c r="O34" s="274">
        <v>0</v>
      </c>
      <c r="P34" s="274">
        <v>0</v>
      </c>
      <c r="Q34" s="274">
        <v>0</v>
      </c>
      <c r="R34" s="274">
        <v>0</v>
      </c>
      <c r="S34" s="274">
        <v>0</v>
      </c>
      <c r="T34" s="274">
        <v>0</v>
      </c>
      <c r="U34" s="274">
        <v>0</v>
      </c>
    </row>
    <row r="37" spans="1:23" x14ac:dyDescent="0.2">
      <c r="B37" s="46" t="s">
        <v>51</v>
      </c>
      <c r="C37" s="245"/>
      <c r="D37" s="246"/>
      <c r="E37" s="244"/>
      <c r="F37" s="244"/>
      <c r="G37" s="244"/>
      <c r="H37" s="244"/>
      <c r="I37" s="244"/>
      <c r="J37" s="244"/>
      <c r="K37" s="273"/>
      <c r="L37" s="273"/>
      <c r="M37" s="273"/>
      <c r="N37" s="273"/>
      <c r="O37" s="273"/>
      <c r="P37" s="273"/>
      <c r="Q37" s="273"/>
      <c r="R37" s="273"/>
      <c r="S37" s="273"/>
      <c r="T37" s="273"/>
      <c r="U37" s="273"/>
      <c r="V37" s="273"/>
      <c r="W37" s="273"/>
    </row>
    <row r="39" spans="1:23" x14ac:dyDescent="0.2">
      <c r="B39" s="12" t="s">
        <v>24</v>
      </c>
      <c r="C39" s="10"/>
      <c r="D39" s="40"/>
      <c r="E39" s="10"/>
      <c r="F39" s="10"/>
      <c r="G39" s="10"/>
      <c r="H39" s="10"/>
      <c r="I39" s="10"/>
      <c r="J39" s="10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</row>
    <row r="40" spans="1:23" outlineLevel="1" x14ac:dyDescent="0.2">
      <c r="D40" s="36"/>
    </row>
    <row r="41" spans="1:23" outlineLevel="1" x14ac:dyDescent="0.2">
      <c r="B41" t="s">
        <v>25</v>
      </c>
      <c r="C41" s="65" t="s">
        <v>26</v>
      </c>
      <c r="D41" s="51" t="s">
        <v>27</v>
      </c>
    </row>
    <row r="42" spans="1:23" outlineLevel="1" x14ac:dyDescent="0.2">
      <c r="B42" t="s">
        <v>28</v>
      </c>
      <c r="C42" s="65" t="s">
        <v>26</v>
      </c>
      <c r="D42" s="51" t="s">
        <v>27</v>
      </c>
    </row>
    <row r="43" spans="1:23" outlineLevel="1" x14ac:dyDescent="0.2"/>
    <row r="44" spans="1:23" s="275" customFormat="1" outlineLevel="1" x14ac:dyDescent="0.2">
      <c r="A44"/>
      <c r="B44" t="s">
        <v>29</v>
      </c>
      <c r="C44" s="68">
        <v>2022</v>
      </c>
      <c r="D44" s="36" t="s">
        <v>30</v>
      </c>
      <c r="E44"/>
      <c r="F44"/>
      <c r="G44"/>
      <c r="H44"/>
      <c r="I44"/>
      <c r="J44"/>
      <c r="K44" s="274">
        <v>2022</v>
      </c>
      <c r="L44" s="274">
        <v>0</v>
      </c>
      <c r="M44" s="274">
        <v>0</v>
      </c>
      <c r="N44" s="274">
        <v>0</v>
      </c>
      <c r="O44" s="274">
        <v>0</v>
      </c>
      <c r="P44" s="274">
        <v>0</v>
      </c>
      <c r="Q44" s="274">
        <v>0</v>
      </c>
      <c r="R44" s="274">
        <v>0</v>
      </c>
      <c r="S44" s="274">
        <v>0</v>
      </c>
      <c r="T44" s="274">
        <v>0</v>
      </c>
      <c r="U44" s="274">
        <v>0</v>
      </c>
    </row>
    <row r="45" spans="1:23" s="275" customFormat="1" outlineLevel="1" x14ac:dyDescent="0.2">
      <c r="A45"/>
      <c r="B45" t="s">
        <v>31</v>
      </c>
      <c r="C45" s="68">
        <v>2024</v>
      </c>
      <c r="D45" s="36" t="s">
        <v>30</v>
      </c>
      <c r="E45"/>
      <c r="F45"/>
      <c r="G45"/>
      <c r="H45"/>
      <c r="I45"/>
      <c r="J45"/>
      <c r="K45" s="274">
        <v>2024</v>
      </c>
      <c r="L45" s="274">
        <v>0</v>
      </c>
      <c r="M45" s="274">
        <v>0</v>
      </c>
      <c r="N45" s="274">
        <v>0</v>
      </c>
      <c r="O45" s="274">
        <v>0</v>
      </c>
      <c r="P45" s="274">
        <v>0</v>
      </c>
      <c r="Q45" s="274">
        <v>0</v>
      </c>
      <c r="R45" s="274">
        <v>0</v>
      </c>
      <c r="S45" s="274">
        <v>0</v>
      </c>
      <c r="T45" s="274">
        <v>0</v>
      </c>
      <c r="U45" s="274">
        <v>0</v>
      </c>
    </row>
    <row r="46" spans="1:23" outlineLevel="1" x14ac:dyDescent="0.2">
      <c r="D46" s="36"/>
    </row>
    <row r="47" spans="1:23" s="275" customFormat="1" outlineLevel="1" x14ac:dyDescent="0.2">
      <c r="A47"/>
      <c r="B47" t="s">
        <v>32</v>
      </c>
      <c r="C47" s="68">
        <v>2024</v>
      </c>
      <c r="D47" s="36" t="s">
        <v>30</v>
      </c>
      <c r="E47"/>
      <c r="F47"/>
      <c r="G47"/>
      <c r="H47"/>
      <c r="I47"/>
      <c r="J47"/>
      <c r="K47" s="274">
        <v>2024</v>
      </c>
      <c r="L47" s="274">
        <v>0</v>
      </c>
      <c r="M47" s="274">
        <v>0</v>
      </c>
      <c r="N47" s="274">
        <v>0</v>
      </c>
      <c r="O47" s="274">
        <v>0</v>
      </c>
      <c r="P47" s="274">
        <v>0</v>
      </c>
      <c r="Q47" s="274">
        <v>0</v>
      </c>
      <c r="R47" s="274">
        <v>0</v>
      </c>
      <c r="S47" s="274">
        <v>0</v>
      </c>
      <c r="T47" s="274">
        <v>0</v>
      </c>
      <c r="U47" s="274">
        <v>0</v>
      </c>
    </row>
    <row r="48" spans="1:23" s="275" customFormat="1" outlineLevel="1" x14ac:dyDescent="0.2">
      <c r="A48"/>
      <c r="B48" t="s">
        <v>33</v>
      </c>
      <c r="C48" s="68">
        <v>2030</v>
      </c>
      <c r="D48" s="36" t="s">
        <v>30</v>
      </c>
      <c r="E48"/>
      <c r="F48"/>
      <c r="G48"/>
      <c r="H48"/>
      <c r="I48"/>
      <c r="J48"/>
      <c r="K48" s="274">
        <v>2030</v>
      </c>
      <c r="L48" s="274">
        <v>0</v>
      </c>
      <c r="M48" s="274">
        <v>0</v>
      </c>
      <c r="N48" s="274">
        <v>0</v>
      </c>
      <c r="O48" s="274">
        <v>0</v>
      </c>
      <c r="P48" s="274">
        <v>0</v>
      </c>
      <c r="Q48" s="274">
        <v>0</v>
      </c>
      <c r="R48" s="274">
        <v>0</v>
      </c>
      <c r="S48" s="274">
        <v>0</v>
      </c>
      <c r="T48" s="274">
        <v>0</v>
      </c>
      <c r="U48" s="274">
        <v>0</v>
      </c>
    </row>
    <row r="49" spans="1:21" x14ac:dyDescent="0.2">
      <c r="D49" s="36"/>
    </row>
    <row r="50" spans="1:21" x14ac:dyDescent="0.2">
      <c r="B50" s="12" t="s">
        <v>34</v>
      </c>
      <c r="C50" s="10"/>
      <c r="D50" s="40"/>
      <c r="E50" s="10"/>
      <c r="F50" s="10"/>
      <c r="G50" s="10"/>
      <c r="H50" s="10"/>
      <c r="I50" s="10"/>
      <c r="J50" s="10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</row>
    <row r="51" spans="1:21" outlineLevel="1" x14ac:dyDescent="0.2"/>
    <row r="52" spans="1:21" outlineLevel="1" x14ac:dyDescent="0.2">
      <c r="B52" t="s">
        <v>35</v>
      </c>
      <c r="C52" s="69">
        <v>0.15</v>
      </c>
      <c r="D52" s="51" t="s">
        <v>36</v>
      </c>
      <c r="K52" s="276">
        <v>0.15</v>
      </c>
      <c r="L52" s="276">
        <v>0</v>
      </c>
      <c r="M52" s="276">
        <v>0</v>
      </c>
      <c r="N52" s="276">
        <v>0</v>
      </c>
      <c r="O52" s="276">
        <v>0</v>
      </c>
      <c r="P52" s="276">
        <v>0</v>
      </c>
      <c r="Q52" s="276">
        <v>0</v>
      </c>
      <c r="R52" s="276">
        <v>0</v>
      </c>
      <c r="S52" s="276">
        <v>0</v>
      </c>
      <c r="T52" s="276">
        <v>0</v>
      </c>
      <c r="U52" s="276">
        <v>0</v>
      </c>
    </row>
    <row r="53" spans="1:21" outlineLevel="1" x14ac:dyDescent="0.2">
      <c r="B53" t="s">
        <v>37</v>
      </c>
      <c r="C53" s="153">
        <v>0.115</v>
      </c>
      <c r="D53" s="51" t="s">
        <v>36</v>
      </c>
      <c r="K53" s="277">
        <v>0.115</v>
      </c>
      <c r="L53" s="277">
        <v>0</v>
      </c>
      <c r="M53" s="277">
        <v>0</v>
      </c>
      <c r="N53" s="277">
        <v>0</v>
      </c>
      <c r="O53" s="277">
        <v>0</v>
      </c>
      <c r="P53" s="277">
        <v>0</v>
      </c>
      <c r="Q53" s="277">
        <v>0</v>
      </c>
      <c r="R53" s="277">
        <v>0</v>
      </c>
      <c r="S53" s="277">
        <v>0</v>
      </c>
      <c r="T53" s="277">
        <v>0</v>
      </c>
      <c r="U53" s="277">
        <v>0</v>
      </c>
    </row>
    <row r="54" spans="1:21" s="63" customFormat="1" outlineLevel="1" x14ac:dyDescent="0.2">
      <c r="A54" s="3"/>
      <c r="B54" s="8" t="s">
        <v>38</v>
      </c>
      <c r="C54" s="158">
        <v>0.26500000000000001</v>
      </c>
      <c r="D54" s="37" t="s">
        <v>36</v>
      </c>
      <c r="E54" s="8"/>
      <c r="F54" s="8"/>
      <c r="G54" s="8"/>
      <c r="H54" s="8"/>
      <c r="I54" s="8"/>
      <c r="J54" s="8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</row>
    <row r="56" spans="1:21" x14ac:dyDescent="0.2">
      <c r="B56" s="12" t="s">
        <v>39</v>
      </c>
      <c r="C56" s="10"/>
      <c r="D56" s="40"/>
      <c r="E56" s="10"/>
      <c r="F56" s="10"/>
      <c r="G56" s="10"/>
      <c r="H56" s="10"/>
      <c r="I56" s="10"/>
      <c r="J56" s="10"/>
      <c r="K56" s="279"/>
      <c r="L56" s="73"/>
      <c r="M56" s="73"/>
      <c r="N56" s="73"/>
      <c r="O56" s="73"/>
      <c r="P56" s="73"/>
      <c r="Q56" s="73"/>
      <c r="R56" s="73"/>
      <c r="S56" s="73"/>
      <c r="T56" s="73"/>
      <c r="U56" s="73"/>
    </row>
    <row r="57" spans="1:21" outlineLevel="1" x14ac:dyDescent="0.2">
      <c r="K57" s="74"/>
    </row>
    <row r="58" spans="1:21" outlineLevel="1" x14ac:dyDescent="0.2">
      <c r="B58" t="s">
        <v>40</v>
      </c>
      <c r="C58" s="69">
        <v>0.02</v>
      </c>
      <c r="D58" s="51" t="s">
        <v>36</v>
      </c>
      <c r="E58" s="30" t="s">
        <v>41</v>
      </c>
      <c r="K58" s="276">
        <v>0.02</v>
      </c>
      <c r="L58" s="276">
        <v>0</v>
      </c>
      <c r="M58" s="276">
        <v>0</v>
      </c>
      <c r="N58" s="276">
        <v>0</v>
      </c>
      <c r="O58" s="276">
        <v>0</v>
      </c>
      <c r="P58" s="276">
        <v>0</v>
      </c>
      <c r="Q58" s="276">
        <v>0</v>
      </c>
      <c r="R58" s="276">
        <v>0</v>
      </c>
      <c r="S58" s="276">
        <v>0</v>
      </c>
      <c r="T58" s="276">
        <v>0</v>
      </c>
      <c r="U58" s="276">
        <v>0</v>
      </c>
    </row>
    <row r="59" spans="1:21" outlineLevel="1" x14ac:dyDescent="0.2">
      <c r="K59" s="74"/>
    </row>
    <row r="60" spans="1:21" outlineLevel="1" x14ac:dyDescent="0.2">
      <c r="B60" t="s">
        <v>42</v>
      </c>
      <c r="C60" s="69">
        <v>3.5000000000000003E-2</v>
      </c>
      <c r="D60" s="51" t="s">
        <v>36</v>
      </c>
      <c r="E60" s="30" t="s">
        <v>43</v>
      </c>
      <c r="K60" s="276">
        <v>3.5000000000000003E-2</v>
      </c>
      <c r="L60" s="276">
        <v>0</v>
      </c>
      <c r="M60" s="276">
        <v>0</v>
      </c>
      <c r="N60" s="276">
        <v>0</v>
      </c>
      <c r="O60" s="276">
        <v>0</v>
      </c>
      <c r="P60" s="276">
        <v>0</v>
      </c>
      <c r="Q60" s="276">
        <v>0</v>
      </c>
      <c r="R60" s="276">
        <v>0</v>
      </c>
      <c r="S60" s="276">
        <v>0</v>
      </c>
      <c r="T60" s="276">
        <v>0</v>
      </c>
      <c r="U60" s="276">
        <v>0</v>
      </c>
    </row>
    <row r="61" spans="1:21" outlineLevel="1" x14ac:dyDescent="0.2">
      <c r="B61" t="s">
        <v>44</v>
      </c>
      <c r="C61" s="161">
        <v>1.3</v>
      </c>
      <c r="D61" s="51" t="s">
        <v>36</v>
      </c>
      <c r="E61" s="30" t="s">
        <v>52</v>
      </c>
      <c r="K61" s="280">
        <v>1.3</v>
      </c>
      <c r="L61" s="276">
        <v>0</v>
      </c>
      <c r="M61" s="276">
        <v>0</v>
      </c>
      <c r="N61" s="276">
        <v>0</v>
      </c>
      <c r="O61" s="276">
        <v>0</v>
      </c>
      <c r="P61" s="276">
        <v>0</v>
      </c>
      <c r="Q61" s="276">
        <v>0</v>
      </c>
      <c r="R61" s="276">
        <v>0</v>
      </c>
      <c r="S61" s="276">
        <v>0</v>
      </c>
      <c r="T61" s="276">
        <v>0</v>
      </c>
      <c r="U61" s="276">
        <v>0</v>
      </c>
    </row>
    <row r="62" spans="1:21" outlineLevel="1" x14ac:dyDescent="0.2">
      <c r="B62" t="s">
        <v>46</v>
      </c>
      <c r="C62" s="69">
        <v>0.06</v>
      </c>
      <c r="D62" s="51" t="s">
        <v>36</v>
      </c>
      <c r="E62" s="30"/>
      <c r="K62" s="276">
        <v>0.06</v>
      </c>
      <c r="L62" s="276">
        <v>0</v>
      </c>
      <c r="M62" s="276">
        <v>0</v>
      </c>
      <c r="N62" s="276">
        <v>0</v>
      </c>
      <c r="O62" s="276">
        <v>0</v>
      </c>
      <c r="P62" s="276">
        <v>0</v>
      </c>
      <c r="Q62" s="276">
        <v>0</v>
      </c>
      <c r="R62" s="276">
        <v>0</v>
      </c>
      <c r="S62" s="276">
        <v>0</v>
      </c>
      <c r="T62" s="276">
        <v>0</v>
      </c>
      <c r="U62" s="276">
        <v>0</v>
      </c>
    </row>
    <row r="63" spans="1:21" outlineLevel="1" x14ac:dyDescent="0.2">
      <c r="K63" s="74"/>
    </row>
    <row r="64" spans="1:21" s="275" customFormat="1" outlineLevel="1" x14ac:dyDescent="0.2">
      <c r="A64"/>
      <c r="B64" t="s">
        <v>53</v>
      </c>
      <c r="C64" s="167">
        <v>2.1087000000000002</v>
      </c>
      <c r="D64" s="36" t="s">
        <v>30</v>
      </c>
      <c r="E64" s="30"/>
      <c r="F64"/>
      <c r="G64"/>
      <c r="H64"/>
      <c r="I64"/>
      <c r="J64"/>
      <c r="K64" s="281">
        <v>2.1087000000000002</v>
      </c>
      <c r="L64" s="274">
        <v>0</v>
      </c>
      <c r="M64" s="274">
        <v>0</v>
      </c>
      <c r="N64" s="274">
        <v>0</v>
      </c>
      <c r="O64" s="274">
        <v>0</v>
      </c>
      <c r="P64" s="274">
        <v>0</v>
      </c>
      <c r="Q64" s="274">
        <v>0</v>
      </c>
      <c r="R64" s="274">
        <v>0</v>
      </c>
      <c r="S64" s="274">
        <v>0</v>
      </c>
      <c r="T64" s="274">
        <v>0</v>
      </c>
      <c r="U64" s="274">
        <v>0</v>
      </c>
    </row>
    <row r="65" spans="1:23" s="275" customFormat="1" outlineLevel="1" x14ac:dyDescent="0.2">
      <c r="A65"/>
      <c r="B65" t="s">
        <v>54</v>
      </c>
      <c r="C65" s="160">
        <v>381298853</v>
      </c>
      <c r="D65" s="36" t="s">
        <v>50</v>
      </c>
      <c r="E65" s="30"/>
      <c r="F65"/>
      <c r="G65"/>
      <c r="H65"/>
      <c r="I65"/>
      <c r="J65"/>
      <c r="K65" s="282">
        <v>381298853</v>
      </c>
      <c r="L65" s="274">
        <v>0</v>
      </c>
      <c r="M65" s="274">
        <v>0</v>
      </c>
      <c r="N65" s="274">
        <v>0</v>
      </c>
      <c r="O65" s="274">
        <v>0</v>
      </c>
      <c r="P65" s="274">
        <v>0</v>
      </c>
      <c r="Q65" s="274">
        <v>0</v>
      </c>
      <c r="R65" s="274">
        <v>0</v>
      </c>
      <c r="S65" s="274">
        <v>0</v>
      </c>
      <c r="T65" s="274">
        <v>0</v>
      </c>
      <c r="U65" s="274">
        <v>0</v>
      </c>
    </row>
    <row r="66" spans="1:23" x14ac:dyDescent="0.2">
      <c r="K66" s="74"/>
    </row>
    <row r="68" spans="1:23" x14ac:dyDescent="0.2">
      <c r="B68" s="46" t="s">
        <v>4</v>
      </c>
      <c r="C68" s="245"/>
      <c r="D68" s="246"/>
      <c r="E68" s="244"/>
      <c r="F68" s="244"/>
      <c r="G68" s="244"/>
      <c r="H68" s="244"/>
      <c r="I68" s="244"/>
      <c r="J68" s="244"/>
      <c r="K68" s="273"/>
      <c r="L68" s="273"/>
      <c r="M68" s="273"/>
      <c r="N68" s="273"/>
      <c r="O68" s="273"/>
      <c r="P68" s="273"/>
      <c r="Q68" s="273"/>
      <c r="R68" s="273"/>
      <c r="S68" s="273"/>
      <c r="T68" s="273"/>
      <c r="U68" s="273"/>
      <c r="V68" s="273"/>
      <c r="W68" s="273"/>
    </row>
    <row r="69" spans="1:23" outlineLevel="1" x14ac:dyDescent="0.2"/>
    <row r="70" spans="1:23" outlineLevel="1" x14ac:dyDescent="0.2"/>
    <row r="71" spans="1:23" outlineLevel="1" x14ac:dyDescent="0.2">
      <c r="B71" t="s">
        <v>55</v>
      </c>
      <c r="C71" s="250">
        <v>0.5</v>
      </c>
      <c r="D71" s="35" t="s">
        <v>36</v>
      </c>
      <c r="K71" s="283">
        <v>0.5</v>
      </c>
      <c r="L71" s="283"/>
      <c r="M71" s="283"/>
      <c r="N71" s="283"/>
      <c r="O71" s="283"/>
      <c r="P71" s="283"/>
      <c r="Q71" s="283"/>
      <c r="R71" s="283"/>
      <c r="S71" s="283"/>
      <c r="T71" s="283"/>
      <c r="U71" s="283"/>
    </row>
    <row r="72" spans="1:23" outlineLevel="1" x14ac:dyDescent="0.2">
      <c r="B72" t="s">
        <v>56</v>
      </c>
      <c r="C72" s="250">
        <v>1.4999999999999999E-2</v>
      </c>
      <c r="D72" s="35" t="s">
        <v>36</v>
      </c>
      <c r="K72" s="283">
        <v>1.4999999999999999E-2</v>
      </c>
      <c r="L72" s="283"/>
      <c r="M72" s="283"/>
      <c r="N72" s="283"/>
      <c r="O72" s="283"/>
      <c r="P72" s="283"/>
      <c r="Q72" s="283"/>
      <c r="R72" s="283"/>
      <c r="S72" s="283"/>
      <c r="T72" s="283"/>
      <c r="U72" s="283"/>
    </row>
    <row r="73" spans="1:23" outlineLevel="1" x14ac:dyDescent="0.2">
      <c r="B73" t="s">
        <v>57</v>
      </c>
      <c r="C73" s="250">
        <v>0.25</v>
      </c>
      <c r="D73" s="35" t="s">
        <v>36</v>
      </c>
      <c r="K73" s="283">
        <v>0.25</v>
      </c>
      <c r="L73" s="283"/>
      <c r="M73" s="283"/>
      <c r="N73" s="283"/>
      <c r="O73" s="283"/>
      <c r="P73" s="283"/>
      <c r="Q73" s="283"/>
      <c r="R73" s="283"/>
      <c r="S73" s="283"/>
      <c r="T73" s="283"/>
      <c r="U73" s="283"/>
    </row>
    <row r="74" spans="1:23" outlineLevel="1" x14ac:dyDescent="0.2">
      <c r="B74" t="s">
        <v>58</v>
      </c>
      <c r="C74" s="250">
        <v>0.75</v>
      </c>
      <c r="D74" s="35" t="s">
        <v>36</v>
      </c>
      <c r="K74" s="283">
        <v>0.75</v>
      </c>
      <c r="L74" s="283"/>
      <c r="M74" s="283"/>
      <c r="N74" s="283"/>
      <c r="O74" s="283"/>
      <c r="P74" s="283"/>
      <c r="Q74" s="283"/>
      <c r="R74" s="283"/>
      <c r="S74" s="283"/>
      <c r="T74" s="283"/>
      <c r="U74" s="283"/>
    </row>
    <row r="75" spans="1:23" outlineLevel="1" x14ac:dyDescent="0.2"/>
    <row r="76" spans="1:23" outlineLevel="1" x14ac:dyDescent="0.2">
      <c r="B76" t="s">
        <v>59</v>
      </c>
      <c r="C76" s="167">
        <v>20</v>
      </c>
      <c r="D76" s="36" t="s">
        <v>26</v>
      </c>
      <c r="E76" s="30"/>
      <c r="K76" s="284">
        <v>20</v>
      </c>
      <c r="L76" s="274">
        <v>0</v>
      </c>
      <c r="M76" s="274">
        <v>0</v>
      </c>
      <c r="N76" s="274">
        <v>0</v>
      </c>
      <c r="O76" s="274">
        <v>0</v>
      </c>
      <c r="P76" s="274">
        <v>0</v>
      </c>
      <c r="Q76" s="274">
        <v>0</v>
      </c>
      <c r="R76" s="274">
        <v>0</v>
      </c>
      <c r="S76" s="274">
        <v>0</v>
      </c>
      <c r="T76" s="274">
        <v>0</v>
      </c>
      <c r="U76" s="274">
        <v>0</v>
      </c>
    </row>
    <row r="77" spans="1:23" outlineLevel="1" x14ac:dyDescent="0.2"/>
    <row r="78" spans="1:23" outlineLevel="1" x14ac:dyDescent="0.2">
      <c r="B78" t="s">
        <v>60</v>
      </c>
      <c r="C78" s="167">
        <v>1.4938113529662823E-2</v>
      </c>
      <c r="D78" s="36" t="s">
        <v>61</v>
      </c>
      <c r="E78" s="30"/>
      <c r="K78" s="285">
        <v>1.4938113529662823E-2</v>
      </c>
      <c r="L78" s="274">
        <v>0</v>
      </c>
      <c r="M78" s="274">
        <v>0</v>
      </c>
      <c r="N78" s="274">
        <v>0</v>
      </c>
      <c r="O78" s="274">
        <v>0</v>
      </c>
      <c r="P78" s="274">
        <v>0</v>
      </c>
      <c r="Q78" s="274">
        <v>0</v>
      </c>
      <c r="R78" s="274">
        <v>0</v>
      </c>
      <c r="S78" s="274">
        <v>0</v>
      </c>
      <c r="T78" s="274">
        <v>0</v>
      </c>
      <c r="U78" s="274">
        <v>0</v>
      </c>
    </row>
    <row r="79" spans="1:23" outlineLevel="1" x14ac:dyDescent="0.2"/>
    <row r="80" spans="1:23" outlineLevel="1" x14ac:dyDescent="0.2"/>
    <row r="81" outlineLevel="1" x14ac:dyDescent="0.2"/>
    <row r="82" outlineLevel="1" x14ac:dyDescent="0.2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D5FD1-CB79-49FD-B25F-54747D5404F4}">
  <sheetPr>
    <tabColor rgb="FFA6E3B7"/>
  </sheetPr>
  <dimension ref="A1:Y206"/>
  <sheetViews>
    <sheetView showGridLines="0" zoomScaleNormal="100" workbookViewId="0"/>
    <sheetView workbookViewId="1"/>
  </sheetViews>
  <sheetFormatPr defaultColWidth="0" defaultRowHeight="11.25" outlineLevelRow="1" x14ac:dyDescent="0.2"/>
  <cols>
    <col min="1" max="1" width="2.83203125" customWidth="1"/>
    <col min="2" max="2" width="43.5" bestFit="1" customWidth="1"/>
    <col min="3" max="3" width="9.33203125" style="7" customWidth="1"/>
    <col min="4" max="4" width="12.83203125" style="35" customWidth="1"/>
    <col min="5" max="10" width="2" customWidth="1"/>
    <col min="11" max="11" width="10.6640625" bestFit="1" customWidth="1"/>
    <col min="12" max="12" width="13.33203125" bestFit="1" customWidth="1"/>
    <col min="13" max="16" width="10" bestFit="1" customWidth="1"/>
    <col min="17" max="23" width="10.6640625" bestFit="1" customWidth="1"/>
    <col min="24" max="24" width="9.33203125" customWidth="1"/>
    <col min="25" max="25" width="0" hidden="1" customWidth="1"/>
    <col min="26" max="16384" width="9.33203125" hidden="1"/>
  </cols>
  <sheetData>
    <row r="1" spans="2:23" s="3" customFormat="1" x14ac:dyDescent="0.2">
      <c r="B1" s="4" t="s">
        <v>62</v>
      </c>
      <c r="C1" s="5" t="s">
        <v>185</v>
      </c>
      <c r="D1" s="62"/>
      <c r="E1" s="4"/>
      <c r="F1" s="4"/>
      <c r="G1" s="4"/>
      <c r="H1" s="4"/>
      <c r="I1" s="4"/>
      <c r="J1" s="4"/>
      <c r="K1" s="83">
        <v>2022</v>
      </c>
      <c r="L1" s="83">
        <v>2023</v>
      </c>
      <c r="M1" s="83">
        <v>2024</v>
      </c>
      <c r="N1" s="83">
        <v>2025</v>
      </c>
      <c r="O1" s="83">
        <v>2026</v>
      </c>
      <c r="P1" s="83">
        <v>2027</v>
      </c>
      <c r="Q1" s="83">
        <v>2028</v>
      </c>
      <c r="R1" s="83">
        <v>2029</v>
      </c>
      <c r="S1" s="83">
        <v>2030</v>
      </c>
      <c r="T1" s="83">
        <v>2031</v>
      </c>
      <c r="U1" s="83">
        <v>2032</v>
      </c>
      <c r="V1" s="83">
        <v>2033</v>
      </c>
      <c r="W1" s="83">
        <v>2034</v>
      </c>
    </row>
    <row r="2" spans="2:23" s="15" customFormat="1" x14ac:dyDescent="0.2">
      <c r="B2" s="59" t="s">
        <v>109</v>
      </c>
      <c r="C2" s="60"/>
      <c r="D2" s="123"/>
      <c r="E2" s="59"/>
      <c r="F2" s="59"/>
      <c r="G2" s="59"/>
      <c r="H2" s="59"/>
      <c r="I2" s="59"/>
      <c r="J2" s="59"/>
      <c r="K2" s="59" t="s">
        <v>179</v>
      </c>
      <c r="L2" s="59" t="s">
        <v>179</v>
      </c>
      <c r="M2" s="59" t="s">
        <v>180</v>
      </c>
      <c r="N2" s="59" t="s">
        <v>180</v>
      </c>
      <c r="O2" s="59" t="s">
        <v>180</v>
      </c>
      <c r="P2" s="59" t="s">
        <v>180</v>
      </c>
      <c r="Q2" s="59" t="s">
        <v>180</v>
      </c>
      <c r="R2" s="59" t="s">
        <v>180</v>
      </c>
      <c r="S2" s="59" t="s">
        <v>180</v>
      </c>
      <c r="T2" s="59" t="s">
        <v>180</v>
      </c>
      <c r="U2" s="59" t="s">
        <v>180</v>
      </c>
      <c r="V2" s="59" t="s">
        <v>180</v>
      </c>
      <c r="W2" s="59" t="s">
        <v>180</v>
      </c>
    </row>
    <row r="3" spans="2:23" s="29" customFormat="1" x14ac:dyDescent="0.2">
      <c r="B3" s="20"/>
      <c r="C3" s="48"/>
      <c r="D3" s="72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</row>
    <row r="4" spans="2:23" x14ac:dyDescent="0.2">
      <c r="B4" s="12" t="s">
        <v>63</v>
      </c>
      <c r="C4" s="127"/>
      <c r="D4" s="196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</row>
    <row r="6" spans="2:23" x14ac:dyDescent="0.2">
      <c r="B6" s="13" t="s">
        <v>64</v>
      </c>
      <c r="C6" s="125"/>
      <c r="D6" s="197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</row>
    <row r="7" spans="2:23" outlineLevel="1" x14ac:dyDescent="0.2"/>
    <row r="8" spans="2:23" s="49" customFormat="1" outlineLevel="1" x14ac:dyDescent="0.2">
      <c r="C8" s="50"/>
      <c r="D8" s="51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</row>
    <row r="9" spans="2:23" s="49" customFormat="1" outlineLevel="1" x14ac:dyDescent="0.2">
      <c r="C9" s="50"/>
      <c r="D9" s="51"/>
      <c r="K9" s="104"/>
      <c r="L9" s="105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</row>
    <row r="10" spans="2:23" outlineLevel="1" x14ac:dyDescent="0.2"/>
    <row r="11" spans="2:23" s="49" customFormat="1" outlineLevel="1" x14ac:dyDescent="0.2">
      <c r="C11" s="50"/>
      <c r="D11" s="77"/>
      <c r="K11" s="104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</row>
    <row r="12" spans="2:23" s="49" customFormat="1" outlineLevel="1" x14ac:dyDescent="0.2">
      <c r="C12" s="50"/>
      <c r="D12" s="77"/>
      <c r="K12" s="104"/>
      <c r="L12" s="107"/>
      <c r="M12" s="107"/>
      <c r="N12" s="107"/>
      <c r="O12" s="107"/>
      <c r="P12" s="107"/>
      <c r="Q12" s="107"/>
      <c r="R12" s="107"/>
      <c r="S12" s="107"/>
      <c r="T12" s="107"/>
      <c r="U12" s="107"/>
      <c r="V12" s="107"/>
      <c r="W12" s="107"/>
    </row>
    <row r="13" spans="2:23" outlineLevel="1" x14ac:dyDescent="0.2"/>
    <row r="15" spans="2:23" x14ac:dyDescent="0.2">
      <c r="B15" s="13" t="s">
        <v>65</v>
      </c>
      <c r="C15" s="125"/>
      <c r="D15" s="197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</row>
    <row r="16" spans="2:23" outlineLevel="1" x14ac:dyDescent="0.2"/>
    <row r="17" spans="2:23" outlineLevel="1" x14ac:dyDescent="0.2">
      <c r="D17" s="51"/>
      <c r="E17" s="49"/>
      <c r="F17" s="49"/>
      <c r="G17" s="49"/>
      <c r="H17" s="49"/>
      <c r="I17" s="49"/>
      <c r="J17" s="49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</row>
    <row r="18" spans="2:23" outlineLevel="1" x14ac:dyDescent="0.2">
      <c r="D18" s="51"/>
      <c r="E18" s="49"/>
      <c r="F18" s="49"/>
      <c r="G18" s="49"/>
      <c r="H18" s="49"/>
      <c r="I18" s="49"/>
      <c r="J18" s="49"/>
      <c r="K18" s="104"/>
      <c r="L18" s="105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</row>
    <row r="19" spans="2:23" outlineLevel="1" x14ac:dyDescent="0.2"/>
    <row r="20" spans="2:23" outlineLevel="1" x14ac:dyDescent="0.2">
      <c r="D20" s="77"/>
      <c r="E20" s="49"/>
      <c r="F20" s="49"/>
      <c r="G20" s="49"/>
      <c r="H20" s="49"/>
      <c r="I20" s="49"/>
      <c r="J20" s="49"/>
      <c r="K20" s="104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</row>
    <row r="21" spans="2:23" outlineLevel="1" x14ac:dyDescent="0.2">
      <c r="D21" s="77"/>
      <c r="E21" s="49"/>
      <c r="F21" s="49"/>
      <c r="G21" s="49"/>
      <c r="H21" s="49"/>
      <c r="I21" s="49"/>
      <c r="J21" s="49"/>
      <c r="K21" s="104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</row>
    <row r="23" spans="2:23" x14ac:dyDescent="0.2">
      <c r="B23" s="13" t="s">
        <v>66</v>
      </c>
      <c r="C23" s="125"/>
      <c r="D23" s="197"/>
      <c r="E23" s="126"/>
      <c r="F23" s="126"/>
      <c r="G23" s="126"/>
      <c r="H23" s="126"/>
      <c r="I23" s="126"/>
      <c r="J23" s="126"/>
      <c r="K23" s="126"/>
      <c r="L23" s="126"/>
      <c r="M23" s="126"/>
      <c r="N23" s="126"/>
      <c r="O23" s="126"/>
      <c r="P23" s="126"/>
      <c r="Q23" s="126"/>
      <c r="R23" s="126"/>
      <c r="S23" s="126"/>
      <c r="T23" s="126"/>
      <c r="U23" s="126"/>
      <c r="V23" s="126"/>
      <c r="W23" s="126"/>
    </row>
    <row r="24" spans="2:23" outlineLevel="1" x14ac:dyDescent="0.2"/>
    <row r="25" spans="2:23" outlineLevel="1" x14ac:dyDescent="0.2">
      <c r="D25" s="51"/>
      <c r="E25" s="49"/>
      <c r="F25" s="49"/>
      <c r="G25" s="49"/>
      <c r="H25" s="49"/>
      <c r="I25" s="49"/>
      <c r="J25" s="49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</row>
    <row r="26" spans="2:23" outlineLevel="1" x14ac:dyDescent="0.2">
      <c r="D26" s="51"/>
      <c r="E26" s="49"/>
      <c r="F26" s="49"/>
      <c r="G26" s="49"/>
      <c r="H26" s="49"/>
      <c r="I26" s="49"/>
      <c r="J26" s="49"/>
      <c r="K26" s="104"/>
      <c r="L26" s="105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</row>
    <row r="27" spans="2:23" outlineLevel="1" x14ac:dyDescent="0.2"/>
    <row r="28" spans="2:23" outlineLevel="1" x14ac:dyDescent="0.2">
      <c r="D28" s="77"/>
      <c r="E28" s="49"/>
      <c r="F28" s="49"/>
      <c r="G28" s="49"/>
      <c r="H28" s="49"/>
      <c r="I28" s="49"/>
      <c r="J28" s="49"/>
      <c r="K28" s="104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</row>
    <row r="29" spans="2:23" outlineLevel="1" x14ac:dyDescent="0.2">
      <c r="D29" s="77"/>
      <c r="E29" s="49"/>
      <c r="F29" s="49"/>
      <c r="G29" s="49"/>
      <c r="H29" s="49"/>
      <c r="I29" s="49"/>
      <c r="J29" s="49"/>
      <c r="K29" s="104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</row>
    <row r="31" spans="2:23" x14ac:dyDescent="0.2">
      <c r="B31" s="13" t="s">
        <v>67</v>
      </c>
      <c r="C31" s="125"/>
      <c r="D31" s="197"/>
      <c r="E31" s="126"/>
      <c r="F31" s="126"/>
      <c r="G31" s="126"/>
      <c r="H31" s="126"/>
      <c r="I31" s="126"/>
      <c r="J31" s="126"/>
      <c r="K31" s="126"/>
      <c r="L31" s="126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26"/>
    </row>
    <row r="32" spans="2:23" outlineLevel="1" x14ac:dyDescent="0.2"/>
    <row r="33" spans="2:23" outlineLevel="1" x14ac:dyDescent="0.2">
      <c r="D33" s="51"/>
      <c r="E33" s="49"/>
      <c r="F33" s="49"/>
      <c r="G33" s="49"/>
      <c r="H33" s="49"/>
      <c r="I33" s="49"/>
      <c r="J33" s="49"/>
      <c r="K33" s="104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</row>
    <row r="34" spans="2:23" outlineLevel="1" x14ac:dyDescent="0.2">
      <c r="D34" s="51"/>
      <c r="E34" s="49"/>
      <c r="F34" s="49"/>
      <c r="G34" s="49"/>
      <c r="H34" s="49"/>
      <c r="I34" s="49"/>
      <c r="J34" s="49"/>
      <c r="K34" s="104"/>
      <c r="L34" s="105"/>
      <c r="M34" s="108"/>
      <c r="N34" s="108"/>
      <c r="O34" s="108"/>
      <c r="P34" s="108"/>
      <c r="Q34" s="108"/>
      <c r="R34" s="108"/>
      <c r="S34" s="108"/>
      <c r="T34" s="108"/>
      <c r="U34" s="108"/>
      <c r="V34" s="108"/>
      <c r="W34" s="108"/>
    </row>
    <row r="35" spans="2:23" outlineLevel="1" x14ac:dyDescent="0.2"/>
    <row r="36" spans="2:23" outlineLevel="1" x14ac:dyDescent="0.2">
      <c r="D36" s="77"/>
      <c r="E36" s="49"/>
      <c r="F36" s="49"/>
      <c r="G36" s="49"/>
      <c r="H36" s="49"/>
      <c r="I36" s="49"/>
      <c r="J36" s="49"/>
      <c r="K36" s="104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</row>
    <row r="37" spans="2:23" outlineLevel="1" x14ac:dyDescent="0.2">
      <c r="D37" s="77"/>
      <c r="E37" s="49"/>
      <c r="F37" s="49"/>
      <c r="G37" s="49"/>
      <c r="H37" s="49"/>
      <c r="I37" s="49"/>
      <c r="J37" s="49"/>
      <c r="K37" s="104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</row>
    <row r="39" spans="2:23" x14ac:dyDescent="0.2">
      <c r="B39" s="13" t="s">
        <v>68</v>
      </c>
      <c r="C39" s="125"/>
      <c r="D39" s="197"/>
      <c r="E39" s="126"/>
      <c r="F39" s="126"/>
      <c r="G39" s="126"/>
      <c r="H39" s="126"/>
      <c r="I39" s="126"/>
      <c r="J39" s="126"/>
      <c r="K39" s="126"/>
      <c r="L39" s="126"/>
      <c r="M39" s="126"/>
      <c r="N39" s="126"/>
      <c r="O39" s="126"/>
      <c r="P39" s="126"/>
      <c r="Q39" s="126"/>
      <c r="R39" s="126"/>
      <c r="S39" s="126"/>
      <c r="T39" s="126"/>
      <c r="U39" s="126"/>
      <c r="V39" s="126"/>
      <c r="W39" s="126"/>
    </row>
    <row r="40" spans="2:23" outlineLevel="1" x14ac:dyDescent="0.2"/>
    <row r="41" spans="2:23" outlineLevel="1" x14ac:dyDescent="0.2">
      <c r="D41" s="51"/>
      <c r="E41" s="49"/>
      <c r="F41" s="49"/>
      <c r="G41" s="49"/>
      <c r="H41" s="49"/>
      <c r="I41" s="49"/>
      <c r="J41" s="49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</row>
    <row r="42" spans="2:23" outlineLevel="1" x14ac:dyDescent="0.2">
      <c r="D42" s="51"/>
      <c r="E42" s="49"/>
      <c r="F42" s="49"/>
      <c r="G42" s="49"/>
      <c r="H42" s="49"/>
      <c r="I42" s="49"/>
      <c r="J42" s="49"/>
      <c r="K42" s="104"/>
      <c r="L42" s="105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</row>
    <row r="43" spans="2:23" outlineLevel="1" x14ac:dyDescent="0.2"/>
    <row r="44" spans="2:23" outlineLevel="1" x14ac:dyDescent="0.2">
      <c r="D44" s="77"/>
      <c r="E44" s="49"/>
      <c r="F44" s="49"/>
      <c r="G44" s="49"/>
      <c r="H44" s="49"/>
      <c r="I44" s="49"/>
      <c r="J44" s="49"/>
      <c r="K44" s="104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</row>
    <row r="45" spans="2:23" outlineLevel="1" x14ac:dyDescent="0.2">
      <c r="D45" s="77"/>
      <c r="E45" s="49"/>
      <c r="F45" s="49"/>
      <c r="G45" s="49"/>
      <c r="H45" s="49"/>
      <c r="I45" s="49"/>
      <c r="J45" s="49"/>
      <c r="K45" s="104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</row>
    <row r="47" spans="2:23" x14ac:dyDescent="0.2">
      <c r="B47" s="13" t="s">
        <v>69</v>
      </c>
      <c r="C47" s="125"/>
      <c r="D47" s="197"/>
      <c r="E47" s="126"/>
      <c r="F47" s="126"/>
      <c r="G47" s="126"/>
      <c r="H47" s="126"/>
      <c r="I47" s="126"/>
      <c r="J47" s="126"/>
      <c r="K47" s="126"/>
      <c r="L47" s="126"/>
      <c r="M47" s="126"/>
      <c r="N47" s="126"/>
      <c r="O47" s="126"/>
      <c r="P47" s="126"/>
      <c r="Q47" s="126"/>
      <c r="R47" s="126"/>
      <c r="S47" s="126"/>
      <c r="T47" s="126"/>
      <c r="U47" s="126"/>
      <c r="V47" s="126"/>
      <c r="W47" s="126"/>
    </row>
    <row r="48" spans="2:23" outlineLevel="1" x14ac:dyDescent="0.2"/>
    <row r="49" spans="2:23" outlineLevel="1" x14ac:dyDescent="0.2">
      <c r="D49" s="51"/>
      <c r="E49" s="49"/>
      <c r="F49" s="49"/>
      <c r="G49" s="49"/>
      <c r="H49" s="49"/>
      <c r="I49" s="49"/>
      <c r="J49" s="49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</row>
    <row r="50" spans="2:23" outlineLevel="1" x14ac:dyDescent="0.2">
      <c r="D50" s="51"/>
      <c r="E50" s="49"/>
      <c r="F50" s="49"/>
      <c r="G50" s="49"/>
      <c r="H50" s="49"/>
      <c r="I50" s="49"/>
      <c r="J50" s="49"/>
      <c r="K50" s="104"/>
      <c r="L50" s="105"/>
      <c r="M50" s="108"/>
      <c r="N50" s="108"/>
      <c r="O50" s="108"/>
      <c r="P50" s="108"/>
      <c r="Q50" s="108"/>
      <c r="R50" s="108"/>
      <c r="S50" s="108"/>
      <c r="T50" s="108"/>
      <c r="U50" s="108"/>
      <c r="V50" s="108"/>
      <c r="W50" s="108"/>
    </row>
    <row r="51" spans="2:23" outlineLevel="1" x14ac:dyDescent="0.2"/>
    <row r="52" spans="2:23" outlineLevel="1" x14ac:dyDescent="0.2">
      <c r="D52" s="77"/>
      <c r="E52" s="49"/>
      <c r="F52" s="49"/>
      <c r="G52" s="49"/>
      <c r="H52" s="49"/>
      <c r="I52" s="49"/>
      <c r="J52" s="49"/>
      <c r="K52" s="104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</row>
    <row r="53" spans="2:23" outlineLevel="1" x14ac:dyDescent="0.2">
      <c r="D53" s="77"/>
      <c r="E53" s="49"/>
      <c r="F53" s="49"/>
      <c r="G53" s="49"/>
      <c r="H53" s="49"/>
      <c r="I53" s="49"/>
      <c r="J53" s="49"/>
      <c r="K53" s="104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</row>
    <row r="55" spans="2:23" x14ac:dyDescent="0.2">
      <c r="B55" s="13" t="s">
        <v>70</v>
      </c>
      <c r="C55" s="125"/>
      <c r="D55" s="197"/>
      <c r="E55" s="126"/>
      <c r="F55" s="126"/>
      <c r="G55" s="126"/>
      <c r="H55" s="126"/>
      <c r="I55" s="126"/>
      <c r="J55" s="126"/>
      <c r="K55" s="126"/>
      <c r="L55" s="126"/>
      <c r="M55" s="126"/>
      <c r="N55" s="126"/>
      <c r="O55" s="126"/>
      <c r="P55" s="126"/>
      <c r="Q55" s="126"/>
      <c r="R55" s="126"/>
      <c r="S55" s="126"/>
      <c r="T55" s="126"/>
      <c r="U55" s="126"/>
      <c r="V55" s="126"/>
      <c r="W55" s="126"/>
    </row>
    <row r="56" spans="2:23" outlineLevel="1" x14ac:dyDescent="0.2"/>
    <row r="57" spans="2:23" outlineLevel="1" x14ac:dyDescent="0.2">
      <c r="D57" s="51"/>
      <c r="E57" s="49"/>
      <c r="F57" s="49"/>
      <c r="G57" s="49"/>
      <c r="H57" s="49"/>
      <c r="I57" s="49"/>
      <c r="J57" s="49"/>
      <c r="K57" s="104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</row>
    <row r="59" spans="2:23" x14ac:dyDescent="0.2">
      <c r="B59" s="12" t="s">
        <v>71</v>
      </c>
      <c r="C59" s="127"/>
      <c r="D59" s="196"/>
      <c r="E59" s="112"/>
      <c r="F59" s="112"/>
      <c r="G59" s="112"/>
      <c r="H59" s="112"/>
      <c r="I59" s="112"/>
      <c r="J59" s="112"/>
      <c r="K59" s="112"/>
      <c r="L59" s="112"/>
      <c r="M59" s="112"/>
      <c r="N59" s="112"/>
      <c r="O59" s="112"/>
      <c r="P59" s="112"/>
      <c r="Q59" s="112"/>
      <c r="R59" s="112"/>
      <c r="S59" s="112"/>
      <c r="T59" s="112"/>
      <c r="U59" s="112"/>
      <c r="V59" s="112"/>
      <c r="W59" s="112"/>
    </row>
    <row r="61" spans="2:23" x14ac:dyDescent="0.2">
      <c r="B61" s="13" t="s">
        <v>72</v>
      </c>
      <c r="C61" s="125"/>
      <c r="D61" s="197"/>
      <c r="E61" s="126"/>
      <c r="F61" s="126"/>
      <c r="G61" s="126"/>
      <c r="H61" s="126"/>
      <c r="I61" s="126"/>
      <c r="J61" s="126"/>
      <c r="K61" s="126"/>
      <c r="L61" s="126"/>
      <c r="M61" s="126"/>
      <c r="N61" s="126"/>
      <c r="O61" s="126"/>
      <c r="P61" s="126"/>
      <c r="Q61" s="126"/>
      <c r="R61" s="126"/>
      <c r="S61" s="126"/>
      <c r="T61" s="126"/>
      <c r="U61" s="126"/>
      <c r="V61" s="126"/>
      <c r="W61" s="126"/>
    </row>
    <row r="62" spans="2:23" outlineLevel="1" x14ac:dyDescent="0.2"/>
    <row r="63" spans="2:23" outlineLevel="1" x14ac:dyDescent="0.2">
      <c r="D63" s="51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</row>
    <row r="64" spans="2:23" outlineLevel="1" x14ac:dyDescent="0.2">
      <c r="D64" s="51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</row>
    <row r="65" spans="2:23" outlineLevel="1" x14ac:dyDescent="0.2">
      <c r="D65" s="51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</row>
    <row r="66" spans="2:23" outlineLevel="1" x14ac:dyDescent="0.2">
      <c r="D66" s="51"/>
      <c r="K66" s="128"/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</row>
    <row r="67" spans="2:23" outlineLevel="1" x14ac:dyDescent="0.2">
      <c r="D67" s="51"/>
      <c r="K67" s="128"/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</row>
    <row r="68" spans="2:23" outlineLevel="1" x14ac:dyDescent="0.2">
      <c r="D68" s="51"/>
      <c r="K68" s="128"/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</row>
    <row r="69" spans="2:23" outlineLevel="1" x14ac:dyDescent="0.2"/>
    <row r="70" spans="2:23" outlineLevel="1" x14ac:dyDescent="0.2">
      <c r="D70" s="36"/>
      <c r="K70" s="129"/>
      <c r="L70" s="129"/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29"/>
    </row>
    <row r="71" spans="2:23" outlineLevel="1" x14ac:dyDescent="0.2">
      <c r="D71" s="36"/>
      <c r="K71" s="129"/>
      <c r="L71" s="129"/>
      <c r="M71" s="129"/>
      <c r="N71" s="129"/>
      <c r="O71" s="129"/>
      <c r="P71" s="129"/>
      <c r="Q71" s="129"/>
      <c r="R71" s="129"/>
      <c r="S71" s="129"/>
      <c r="T71" s="129"/>
      <c r="U71" s="129"/>
      <c r="V71" s="129"/>
      <c r="W71" s="129"/>
    </row>
    <row r="72" spans="2:23" outlineLevel="1" x14ac:dyDescent="0.2">
      <c r="D72" s="36"/>
      <c r="K72" s="129"/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</row>
    <row r="73" spans="2:23" outlineLevel="1" x14ac:dyDescent="0.2">
      <c r="D73" s="36"/>
      <c r="K73" s="129"/>
      <c r="L73" s="129"/>
      <c r="M73" s="129"/>
      <c r="N73" s="129"/>
      <c r="O73" s="129"/>
      <c r="P73" s="129"/>
      <c r="Q73" s="129"/>
      <c r="R73" s="129"/>
      <c r="S73" s="129"/>
      <c r="T73" s="129"/>
      <c r="U73" s="129"/>
      <c r="V73" s="129"/>
      <c r="W73" s="129"/>
    </row>
    <row r="74" spans="2:23" outlineLevel="1" x14ac:dyDescent="0.2">
      <c r="D74" s="36"/>
      <c r="K74" s="129"/>
      <c r="L74" s="129"/>
      <c r="M74" s="129"/>
      <c r="N74" s="129"/>
      <c r="O74" s="129"/>
      <c r="P74" s="129"/>
      <c r="Q74" s="129"/>
      <c r="R74" s="129"/>
      <c r="S74" s="129"/>
      <c r="T74" s="129"/>
      <c r="U74" s="129"/>
      <c r="V74" s="129"/>
      <c r="W74" s="129"/>
    </row>
    <row r="75" spans="2:23" outlineLevel="1" x14ac:dyDescent="0.2">
      <c r="D75" s="36"/>
      <c r="K75" s="129"/>
      <c r="L75" s="129"/>
      <c r="M75" s="129"/>
      <c r="N75" s="129"/>
      <c r="O75" s="129"/>
      <c r="P75" s="129"/>
      <c r="Q75" s="129"/>
      <c r="R75" s="129"/>
      <c r="S75" s="129"/>
      <c r="T75" s="129"/>
      <c r="U75" s="129"/>
      <c r="V75" s="129"/>
      <c r="W75" s="129"/>
    </row>
    <row r="77" spans="2:23" x14ac:dyDescent="0.2">
      <c r="B77" s="13" t="s">
        <v>73</v>
      </c>
      <c r="C77" s="125"/>
      <c r="D77" s="197"/>
      <c r="E77" s="126"/>
      <c r="F77" s="126"/>
      <c r="G77" s="126"/>
      <c r="H77" s="126"/>
      <c r="I77" s="126"/>
      <c r="J77" s="126"/>
      <c r="K77" s="126"/>
      <c r="L77" s="126"/>
      <c r="M77" s="126"/>
      <c r="N77" s="126"/>
      <c r="O77" s="126"/>
      <c r="P77" s="126"/>
      <c r="Q77" s="126"/>
      <c r="R77" s="126"/>
      <c r="S77" s="126"/>
      <c r="T77" s="126"/>
      <c r="U77" s="126"/>
      <c r="V77" s="126"/>
      <c r="W77" s="126"/>
    </row>
    <row r="78" spans="2:23" outlineLevel="1" x14ac:dyDescent="0.2"/>
    <row r="79" spans="2:23" outlineLevel="1" x14ac:dyDescent="0.2">
      <c r="D79" s="51"/>
      <c r="E79" s="49"/>
      <c r="F79" s="49"/>
      <c r="G79" s="49"/>
      <c r="H79" s="49"/>
      <c r="I79" s="49"/>
      <c r="J79" s="49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</row>
    <row r="80" spans="2:23" outlineLevel="1" x14ac:dyDescent="0.2">
      <c r="D80" s="51"/>
      <c r="E80" s="49"/>
      <c r="F80" s="49"/>
      <c r="G80" s="49"/>
      <c r="H80" s="49"/>
      <c r="I80" s="49"/>
      <c r="J80" s="49"/>
      <c r="K80" s="107"/>
      <c r="L80" s="107"/>
      <c r="M80" s="107"/>
      <c r="N80" s="107"/>
      <c r="O80" s="107"/>
      <c r="P80" s="107"/>
      <c r="Q80" s="107"/>
      <c r="R80" s="107"/>
      <c r="S80" s="107"/>
      <c r="T80" s="107"/>
      <c r="U80" s="107"/>
      <c r="V80" s="107"/>
      <c r="W80" s="107"/>
    </row>
    <row r="81" spans="2:23" outlineLevel="1" x14ac:dyDescent="0.2">
      <c r="D81" s="51"/>
      <c r="E81" s="49"/>
      <c r="F81" s="49"/>
      <c r="G81" s="49"/>
      <c r="H81" s="49"/>
      <c r="I81" s="49"/>
      <c r="J81" s="49"/>
      <c r="K81" s="107"/>
      <c r="L81" s="107"/>
      <c r="M81" s="107"/>
      <c r="N81" s="107"/>
      <c r="O81" s="107"/>
      <c r="P81" s="107"/>
      <c r="Q81" s="107"/>
      <c r="R81" s="107"/>
      <c r="S81" s="107"/>
      <c r="T81" s="107"/>
      <c r="U81" s="107"/>
      <c r="V81" s="107"/>
      <c r="W81" s="107"/>
    </row>
    <row r="83" spans="2:23" x14ac:dyDescent="0.2">
      <c r="B83" s="12" t="s">
        <v>74</v>
      </c>
      <c r="C83" s="127"/>
      <c r="D83" s="196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  <c r="R83" s="112"/>
      <c r="S83" s="112"/>
      <c r="T83" s="112"/>
      <c r="U83" s="112"/>
      <c r="V83" s="112"/>
      <c r="W83" s="112"/>
    </row>
    <row r="84" spans="2:23" outlineLevel="1" x14ac:dyDescent="0.2"/>
    <row r="85" spans="2:23" outlineLevel="1" x14ac:dyDescent="0.2">
      <c r="D85" s="51"/>
      <c r="E85" s="49"/>
      <c r="F85" s="49"/>
      <c r="G85" s="49"/>
      <c r="H85" s="49"/>
      <c r="I85" s="49"/>
      <c r="J85" s="49"/>
      <c r="K85" s="107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7"/>
      <c r="W85" s="107"/>
    </row>
    <row r="86" spans="2:23" outlineLevel="1" x14ac:dyDescent="0.2">
      <c r="D86" s="51"/>
      <c r="E86" s="49"/>
      <c r="F86" s="49"/>
      <c r="G86" s="49"/>
      <c r="H86" s="49"/>
      <c r="I86" s="49"/>
      <c r="J86" s="49"/>
      <c r="K86" s="107"/>
      <c r="L86" s="107"/>
      <c r="M86" s="107"/>
      <c r="N86" s="107"/>
      <c r="O86" s="107"/>
      <c r="P86" s="107"/>
      <c r="Q86" s="107"/>
      <c r="R86" s="107"/>
      <c r="S86" s="107"/>
      <c r="T86" s="107"/>
      <c r="U86" s="107"/>
      <c r="V86" s="107"/>
      <c r="W86" s="107"/>
    </row>
    <row r="87" spans="2:23" outlineLevel="1" x14ac:dyDescent="0.2">
      <c r="B87" s="49"/>
      <c r="D87" s="36"/>
      <c r="K87" s="147"/>
      <c r="L87" s="21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</row>
    <row r="89" spans="2:23" x14ac:dyDescent="0.2">
      <c r="B89" s="12" t="s">
        <v>75</v>
      </c>
      <c r="C89" s="127"/>
      <c r="D89" s="196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  <c r="R89" s="112"/>
      <c r="S89" s="112"/>
      <c r="T89" s="112"/>
      <c r="U89" s="112"/>
      <c r="V89" s="112"/>
      <c r="W89" s="112"/>
    </row>
    <row r="90" spans="2:23" outlineLevel="1" x14ac:dyDescent="0.2"/>
    <row r="91" spans="2:23" outlineLevel="1" x14ac:dyDescent="0.2">
      <c r="D91" s="36"/>
      <c r="E91" s="49"/>
      <c r="F91" s="49"/>
      <c r="G91" s="49"/>
      <c r="H91" s="49"/>
      <c r="I91" s="49"/>
      <c r="J91" s="49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</row>
    <row r="92" spans="2:23" outlineLevel="1" x14ac:dyDescent="0.2">
      <c r="D92" s="51"/>
      <c r="E92" s="49"/>
      <c r="F92" s="49"/>
      <c r="G92" s="49"/>
      <c r="H92" s="49"/>
      <c r="I92" s="49"/>
      <c r="J92" s="49"/>
      <c r="K92" s="104"/>
      <c r="L92" s="105"/>
      <c r="M92" s="107"/>
      <c r="N92" s="107"/>
      <c r="O92" s="107"/>
      <c r="P92" s="107"/>
      <c r="Q92" s="107"/>
      <c r="R92" s="107"/>
      <c r="S92" s="107"/>
      <c r="T92" s="107"/>
      <c r="U92" s="107"/>
      <c r="V92" s="107"/>
      <c r="W92" s="107"/>
    </row>
    <row r="93" spans="2:23" outlineLevel="1" x14ac:dyDescent="0.2"/>
    <row r="94" spans="2:23" outlineLevel="1" x14ac:dyDescent="0.2">
      <c r="D94" s="51"/>
      <c r="E94" s="49"/>
      <c r="F94" s="49"/>
      <c r="G94" s="49"/>
      <c r="H94" s="49"/>
      <c r="I94" s="49"/>
      <c r="J94" s="49"/>
      <c r="K94" s="104"/>
      <c r="L94" s="105"/>
      <c r="M94" s="107"/>
      <c r="N94" s="107"/>
      <c r="O94" s="107"/>
      <c r="P94" s="107"/>
      <c r="Q94" s="107"/>
      <c r="R94" s="107"/>
      <c r="S94" s="107"/>
      <c r="T94" s="107"/>
      <c r="U94" s="107"/>
      <c r="V94" s="107"/>
      <c r="W94" s="107"/>
    </row>
    <row r="96" spans="2:23" x14ac:dyDescent="0.2">
      <c r="B96" s="12" t="s">
        <v>76</v>
      </c>
      <c r="C96" s="11"/>
      <c r="D96" s="73"/>
      <c r="E96" s="10"/>
      <c r="F96" s="10"/>
      <c r="G96" s="10"/>
      <c r="H96" s="10"/>
      <c r="I96" s="10"/>
      <c r="J96" s="10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</row>
    <row r="97" spans="2:23" x14ac:dyDescent="0.2"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</row>
    <row r="98" spans="2:23" s="3" customFormat="1" x14ac:dyDescent="0.2">
      <c r="B98" s="13" t="s">
        <v>77</v>
      </c>
      <c r="C98" s="14"/>
      <c r="D98" s="118"/>
      <c r="E98" s="13"/>
      <c r="F98" s="13"/>
      <c r="G98" s="13"/>
      <c r="H98" s="13"/>
      <c r="I98" s="13"/>
      <c r="J98" s="13"/>
      <c r="K98" s="67"/>
      <c r="L98" s="67"/>
      <c r="M98" s="67"/>
      <c r="N98" s="67"/>
      <c r="O98" s="67"/>
      <c r="P98" s="67"/>
      <c r="Q98" s="67"/>
      <c r="R98" s="67"/>
      <c r="S98" s="67"/>
      <c r="T98" s="67"/>
      <c r="U98" s="67"/>
      <c r="V98" s="67"/>
      <c r="W98" s="67"/>
    </row>
    <row r="99" spans="2:23" outlineLevel="1" x14ac:dyDescent="0.2"/>
    <row r="100" spans="2:23" outlineLevel="1" x14ac:dyDescent="0.2">
      <c r="B100" s="49"/>
      <c r="D100" s="36"/>
      <c r="K100" s="147"/>
      <c r="L100" s="147"/>
      <c r="M100" s="147"/>
      <c r="N100" s="147"/>
      <c r="O100" s="147"/>
      <c r="P100" s="147"/>
      <c r="Q100" s="147"/>
      <c r="R100" s="147"/>
      <c r="S100" s="147"/>
      <c r="T100" s="147"/>
      <c r="U100" s="147"/>
      <c r="V100" s="147"/>
      <c r="W100" s="147"/>
    </row>
    <row r="101" spans="2:23" outlineLevel="1" x14ac:dyDescent="0.2">
      <c r="B101" s="49"/>
      <c r="D101" s="36"/>
      <c r="K101" s="147"/>
      <c r="L101" s="147"/>
      <c r="M101" s="147"/>
      <c r="N101" s="147"/>
      <c r="O101" s="147"/>
      <c r="P101" s="147"/>
      <c r="Q101" s="147"/>
      <c r="R101" s="147"/>
      <c r="S101" s="147"/>
      <c r="T101" s="147"/>
      <c r="U101" s="147"/>
      <c r="V101" s="147"/>
      <c r="W101" s="147"/>
    </row>
    <row r="102" spans="2:23" outlineLevel="1" x14ac:dyDescent="0.2"/>
    <row r="103" spans="2:23" outlineLevel="1" x14ac:dyDescent="0.2">
      <c r="D103" s="51"/>
      <c r="E103" s="49"/>
      <c r="F103" s="49"/>
      <c r="G103" s="49"/>
      <c r="H103" s="49"/>
      <c r="I103" s="49"/>
      <c r="J103" s="49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</row>
    <row r="105" spans="2:23" s="3" customFormat="1" x14ac:dyDescent="0.2">
      <c r="B105" s="13" t="s">
        <v>79</v>
      </c>
      <c r="C105" s="14"/>
      <c r="D105" s="118"/>
      <c r="E105" s="13"/>
      <c r="F105" s="13"/>
      <c r="G105" s="13"/>
      <c r="H105" s="13"/>
      <c r="I105" s="13"/>
      <c r="J105" s="13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</row>
    <row r="106" spans="2:23" outlineLevel="1" x14ac:dyDescent="0.2"/>
    <row r="107" spans="2:23" outlineLevel="1" x14ac:dyDescent="0.2">
      <c r="B107" s="49"/>
      <c r="D107" s="36"/>
      <c r="K107" s="147"/>
      <c r="L107" s="147"/>
      <c r="M107" s="147"/>
      <c r="N107" s="147"/>
      <c r="O107" s="147"/>
      <c r="P107" s="147"/>
      <c r="Q107" s="147"/>
      <c r="R107" s="147"/>
      <c r="S107" s="147"/>
      <c r="T107" s="147"/>
      <c r="U107" s="147"/>
      <c r="V107" s="147"/>
      <c r="W107" s="147"/>
    </row>
    <row r="108" spans="2:23" outlineLevel="1" x14ac:dyDescent="0.2">
      <c r="B108" s="49"/>
      <c r="D108" s="36"/>
      <c r="K108" s="147"/>
      <c r="L108" s="147"/>
      <c r="M108" s="147"/>
      <c r="N108" s="147"/>
      <c r="O108" s="147"/>
      <c r="P108" s="147"/>
      <c r="Q108" s="147"/>
      <c r="R108" s="147"/>
      <c r="S108" s="147"/>
      <c r="T108" s="147"/>
      <c r="U108" s="147"/>
      <c r="V108" s="147"/>
      <c r="W108" s="147"/>
    </row>
    <row r="109" spans="2:23" outlineLevel="1" x14ac:dyDescent="0.2"/>
    <row r="110" spans="2:23" outlineLevel="1" x14ac:dyDescent="0.2">
      <c r="D110" s="51"/>
      <c r="E110" s="49"/>
      <c r="F110" s="49"/>
      <c r="G110" s="49"/>
      <c r="H110" s="49"/>
      <c r="I110" s="49"/>
      <c r="J110" s="49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  <c r="W110" s="107"/>
    </row>
    <row r="112" spans="2:23" x14ac:dyDescent="0.2">
      <c r="B112" s="12" t="s">
        <v>81</v>
      </c>
      <c r="C112" s="11"/>
      <c r="D112" s="73"/>
      <c r="E112" s="10"/>
      <c r="F112" s="10"/>
      <c r="G112" s="10"/>
      <c r="H112" s="10"/>
      <c r="I112" s="10"/>
      <c r="J112" s="10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</row>
    <row r="113" spans="2:23" outlineLevel="1" x14ac:dyDescent="0.2"/>
    <row r="114" spans="2:23" outlineLevel="1" x14ac:dyDescent="0.2">
      <c r="B114" s="15"/>
      <c r="C114" s="43"/>
      <c r="D114" s="36"/>
      <c r="E114" s="42"/>
      <c r="F114" s="42"/>
      <c r="G114" s="42"/>
      <c r="H114" s="42"/>
      <c r="I114" s="42"/>
      <c r="J114" s="42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</row>
    <row r="115" spans="2:23" outlineLevel="1" x14ac:dyDescent="0.2">
      <c r="B115" s="15"/>
      <c r="C115" s="43"/>
      <c r="D115" s="36"/>
      <c r="E115" s="42"/>
      <c r="F115" s="42"/>
      <c r="G115" s="42"/>
      <c r="H115" s="42"/>
      <c r="I115" s="42"/>
      <c r="J115" s="42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</row>
    <row r="116" spans="2:23" outlineLevel="1" x14ac:dyDescent="0.2">
      <c r="B116" s="15"/>
      <c r="C116" s="43"/>
      <c r="D116" s="36"/>
      <c r="E116" s="42"/>
      <c r="F116" s="42"/>
      <c r="G116" s="42"/>
      <c r="H116" s="42"/>
      <c r="I116" s="42"/>
      <c r="J116" s="42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</row>
    <row r="118" spans="2:23" x14ac:dyDescent="0.2">
      <c r="B118" s="12" t="s">
        <v>17</v>
      </c>
      <c r="C118" s="11"/>
      <c r="D118" s="73"/>
      <c r="E118" s="10"/>
      <c r="F118" s="10"/>
      <c r="G118" s="10"/>
      <c r="H118" s="10"/>
      <c r="I118" s="10"/>
      <c r="J118" s="10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</row>
    <row r="119" spans="2:23" outlineLevel="1" x14ac:dyDescent="0.2"/>
    <row r="120" spans="2:23" outlineLevel="1" x14ac:dyDescent="0.2">
      <c r="D120" s="51"/>
      <c r="E120" s="49"/>
      <c r="F120" s="49"/>
      <c r="G120" s="49"/>
      <c r="H120" s="49"/>
      <c r="I120" s="49"/>
      <c r="J120" s="49"/>
      <c r="K120" s="107"/>
      <c r="L120" s="107"/>
      <c r="M120" s="107"/>
      <c r="N120" s="107"/>
      <c r="O120" s="107"/>
      <c r="P120" s="107"/>
      <c r="Q120" s="107"/>
      <c r="R120" s="107"/>
      <c r="S120" s="107"/>
      <c r="T120" s="107"/>
      <c r="U120" s="107"/>
      <c r="V120" s="107"/>
      <c r="W120" s="107"/>
    </row>
    <row r="122" spans="2:23" x14ac:dyDescent="0.2">
      <c r="B122" s="12" t="s">
        <v>82</v>
      </c>
      <c r="C122" s="11"/>
      <c r="D122" s="73"/>
      <c r="E122" s="10"/>
      <c r="F122" s="10"/>
      <c r="G122" s="10"/>
      <c r="H122" s="10"/>
      <c r="I122" s="10"/>
      <c r="J122" s="10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</row>
    <row r="123" spans="2:23" outlineLevel="1" x14ac:dyDescent="0.2"/>
    <row r="124" spans="2:23" outlineLevel="1" x14ac:dyDescent="0.2">
      <c r="D124" s="51"/>
      <c r="E124" s="49"/>
      <c r="F124" s="49"/>
      <c r="G124" s="49"/>
      <c r="H124" s="49"/>
      <c r="I124" s="49"/>
      <c r="J124" s="49"/>
      <c r="K124" s="107"/>
      <c r="L124" s="107"/>
      <c r="M124" s="107"/>
      <c r="N124" s="107"/>
      <c r="O124" s="107"/>
      <c r="P124" s="107"/>
      <c r="Q124" s="107"/>
      <c r="R124" s="107"/>
      <c r="S124" s="107"/>
      <c r="T124" s="107"/>
      <c r="U124" s="107"/>
      <c r="V124" s="107"/>
      <c r="W124" s="107"/>
    </row>
    <row r="126" spans="2:23" x14ac:dyDescent="0.2">
      <c r="B126" s="12" t="s">
        <v>83</v>
      </c>
      <c r="C126" s="11"/>
      <c r="D126" s="73"/>
      <c r="E126" s="10"/>
      <c r="F126" s="10"/>
      <c r="G126" s="10"/>
      <c r="H126" s="10"/>
      <c r="I126" s="10"/>
      <c r="J126" s="10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</row>
    <row r="127" spans="2:23" outlineLevel="1" x14ac:dyDescent="0.2"/>
    <row r="128" spans="2:23" outlineLevel="1" x14ac:dyDescent="0.2">
      <c r="D128" s="270"/>
      <c r="K128" s="147"/>
      <c r="L128" s="147"/>
      <c r="M128" s="147"/>
      <c r="N128" s="147"/>
      <c r="O128" s="147"/>
      <c r="P128" s="147"/>
      <c r="Q128" s="147"/>
      <c r="R128" s="147"/>
      <c r="S128" s="147"/>
      <c r="T128" s="147"/>
      <c r="U128" s="147"/>
      <c r="V128" s="147"/>
      <c r="W128" s="147"/>
    </row>
    <row r="130" spans="2:23" x14ac:dyDescent="0.2">
      <c r="B130" s="12" t="s">
        <v>84</v>
      </c>
      <c r="C130" s="11"/>
      <c r="D130" s="73"/>
      <c r="E130" s="10"/>
      <c r="F130" s="10"/>
      <c r="G130" s="10"/>
      <c r="H130" s="10"/>
      <c r="I130" s="10"/>
      <c r="J130" s="10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</row>
    <row r="131" spans="2:23" outlineLevel="1" x14ac:dyDescent="0.2"/>
    <row r="132" spans="2:23" outlineLevel="1" x14ac:dyDescent="0.2">
      <c r="B132" s="42"/>
      <c r="C132" s="43"/>
      <c r="D132" s="94"/>
      <c r="E132" s="42"/>
      <c r="F132" s="42"/>
      <c r="G132" s="42"/>
      <c r="H132" s="42"/>
      <c r="I132" s="42"/>
      <c r="J132" s="42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</row>
    <row r="133" spans="2:23" outlineLevel="1" x14ac:dyDescent="0.2">
      <c r="D133" s="36"/>
      <c r="K133" s="133"/>
      <c r="L133" s="133"/>
      <c r="M133" s="132"/>
      <c r="N133" s="132"/>
      <c r="O133" s="132"/>
      <c r="P133" s="132"/>
      <c r="Q133" s="132"/>
      <c r="R133" s="132"/>
      <c r="S133" s="132"/>
      <c r="T133" s="132"/>
      <c r="U133" s="132"/>
      <c r="V133" s="132"/>
      <c r="W133" s="132"/>
    </row>
    <row r="134" spans="2:23" outlineLevel="1" x14ac:dyDescent="0.2">
      <c r="B134" s="49"/>
      <c r="C134" s="50"/>
      <c r="D134" s="51"/>
      <c r="E134" s="49"/>
      <c r="F134" s="49"/>
      <c r="G134" s="49"/>
      <c r="H134" s="49"/>
      <c r="I134" s="49"/>
      <c r="J134" s="49"/>
      <c r="K134" s="107"/>
      <c r="L134" s="107"/>
      <c r="M134" s="107"/>
      <c r="N134" s="107"/>
      <c r="O134" s="107"/>
      <c r="P134" s="107"/>
      <c r="Q134" s="107"/>
      <c r="R134" s="107"/>
      <c r="S134" s="107"/>
      <c r="T134" s="107"/>
      <c r="U134" s="107"/>
      <c r="V134" s="107"/>
      <c r="W134" s="107"/>
    </row>
    <row r="135" spans="2:23" outlineLevel="1" x14ac:dyDescent="0.2">
      <c r="B135" s="92"/>
      <c r="C135" s="61"/>
      <c r="D135" s="51"/>
      <c r="E135" s="193"/>
      <c r="F135" s="193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</row>
    <row r="136" spans="2:23" outlineLevel="1" x14ac:dyDescent="0.2">
      <c r="B136" s="42"/>
      <c r="C136" s="43"/>
      <c r="D136" s="94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</row>
    <row r="137" spans="2:23" outlineLevel="1" x14ac:dyDescent="0.2">
      <c r="D137" s="36"/>
      <c r="K137" s="133"/>
      <c r="L137" s="133"/>
      <c r="M137" s="132"/>
      <c r="N137" s="132"/>
      <c r="O137" s="132"/>
      <c r="P137" s="132"/>
      <c r="Q137" s="132"/>
      <c r="R137" s="132"/>
      <c r="S137" s="132"/>
      <c r="T137" s="132"/>
      <c r="U137" s="132"/>
      <c r="V137" s="132"/>
      <c r="W137" s="132"/>
    </row>
    <row r="138" spans="2:23" outlineLevel="1" x14ac:dyDescent="0.2">
      <c r="B138" s="49"/>
      <c r="C138" s="50"/>
      <c r="D138" s="51"/>
      <c r="E138" s="49"/>
      <c r="F138" s="49"/>
      <c r="G138" s="49"/>
      <c r="H138" s="49"/>
      <c r="I138" s="49"/>
      <c r="J138" s="49"/>
      <c r="K138" s="107"/>
      <c r="L138" s="107"/>
      <c r="M138" s="107"/>
      <c r="N138" s="107"/>
      <c r="O138" s="107"/>
      <c r="P138" s="107"/>
      <c r="Q138" s="107"/>
      <c r="R138" s="107"/>
      <c r="S138" s="107"/>
      <c r="T138" s="107"/>
      <c r="U138" s="107"/>
      <c r="V138" s="107"/>
      <c r="W138" s="107"/>
    </row>
    <row r="139" spans="2:23" outlineLevel="1" x14ac:dyDescent="0.2">
      <c r="B139" s="92"/>
      <c r="C139" s="61"/>
      <c r="D139" s="51"/>
      <c r="E139" s="193"/>
      <c r="F139" s="193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</row>
    <row r="140" spans="2:23" outlineLevel="1" x14ac:dyDescent="0.2">
      <c r="B140" s="42"/>
      <c r="C140" s="43"/>
      <c r="D140" s="94"/>
      <c r="E140" s="42"/>
      <c r="F140" s="42"/>
      <c r="G140" s="42"/>
      <c r="H140" s="42"/>
      <c r="I140" s="42"/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</row>
    <row r="141" spans="2:23" outlineLevel="1" x14ac:dyDescent="0.2">
      <c r="D141" s="36"/>
      <c r="K141" s="133"/>
      <c r="L141" s="133"/>
      <c r="M141" s="132"/>
      <c r="N141" s="132"/>
      <c r="O141" s="132"/>
      <c r="P141" s="132"/>
      <c r="Q141" s="132"/>
      <c r="R141" s="132"/>
      <c r="S141" s="132"/>
      <c r="T141" s="132"/>
      <c r="U141" s="132"/>
      <c r="V141" s="132"/>
      <c r="W141" s="132"/>
    </row>
    <row r="142" spans="2:23" outlineLevel="1" x14ac:dyDescent="0.2">
      <c r="B142" s="49"/>
      <c r="C142" s="50"/>
      <c r="D142" s="51"/>
      <c r="E142" s="49"/>
      <c r="F142" s="49"/>
      <c r="G142" s="49"/>
      <c r="H142" s="49"/>
      <c r="I142" s="49"/>
      <c r="J142" s="49"/>
      <c r="K142" s="107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7"/>
      <c r="W142" s="107"/>
    </row>
    <row r="143" spans="2:23" outlineLevel="1" x14ac:dyDescent="0.2">
      <c r="B143" s="92"/>
      <c r="C143" s="61"/>
      <c r="D143" s="51"/>
      <c r="E143" s="193"/>
      <c r="F143" s="193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</row>
    <row r="144" spans="2:23" outlineLevel="1" x14ac:dyDescent="0.2">
      <c r="B144" s="42"/>
      <c r="C144" s="43"/>
      <c r="D144" s="94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</row>
    <row r="145" spans="2:23" outlineLevel="1" x14ac:dyDescent="0.2">
      <c r="D145" s="36"/>
      <c r="K145" s="133"/>
      <c r="L145" s="133"/>
      <c r="M145" s="132"/>
      <c r="N145" s="132"/>
      <c r="O145" s="132"/>
      <c r="P145" s="132"/>
      <c r="Q145" s="132"/>
      <c r="R145" s="132"/>
      <c r="S145" s="132"/>
      <c r="T145" s="132"/>
      <c r="U145" s="132"/>
      <c r="V145" s="132"/>
      <c r="W145" s="132"/>
    </row>
    <row r="146" spans="2:23" outlineLevel="1" x14ac:dyDescent="0.2">
      <c r="B146" s="49"/>
      <c r="C146" s="50"/>
      <c r="D146" s="51"/>
      <c r="E146" s="49"/>
      <c r="F146" s="49"/>
      <c r="G146" s="49"/>
      <c r="H146" s="49"/>
      <c r="I146" s="49"/>
      <c r="J146" s="49"/>
      <c r="K146" s="107"/>
      <c r="L146" s="107"/>
      <c r="M146" s="107"/>
      <c r="N146" s="107"/>
      <c r="O146" s="107"/>
      <c r="P146" s="107"/>
      <c r="Q146" s="107"/>
      <c r="R146" s="107"/>
      <c r="S146" s="107"/>
      <c r="T146" s="107"/>
      <c r="U146" s="107"/>
      <c r="V146" s="107"/>
      <c r="W146" s="107"/>
    </row>
    <row r="147" spans="2:23" outlineLevel="1" x14ac:dyDescent="0.2">
      <c r="B147" s="92"/>
      <c r="C147" s="61"/>
      <c r="D147" s="51"/>
      <c r="E147" s="193"/>
      <c r="F147" s="193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</row>
    <row r="148" spans="2:23" outlineLevel="1" x14ac:dyDescent="0.2">
      <c r="B148" s="42"/>
      <c r="C148" s="43"/>
      <c r="D148" s="94"/>
      <c r="E148" s="42"/>
      <c r="F148" s="42"/>
      <c r="G148" s="42"/>
      <c r="H148" s="42"/>
      <c r="I148" s="42"/>
      <c r="J148" s="42"/>
      <c r="K148" s="42"/>
      <c r="L148" s="42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</row>
    <row r="149" spans="2:23" outlineLevel="1" x14ac:dyDescent="0.2">
      <c r="D149" s="36"/>
      <c r="K149" s="133"/>
      <c r="L149" s="133"/>
      <c r="M149" s="132"/>
      <c r="N149" s="132"/>
      <c r="O149" s="132"/>
      <c r="P149" s="132"/>
      <c r="Q149" s="132"/>
      <c r="R149" s="132"/>
      <c r="S149" s="132"/>
      <c r="T149" s="132"/>
      <c r="U149" s="132"/>
      <c r="V149" s="132"/>
      <c r="W149" s="132"/>
    </row>
    <row r="150" spans="2:23" outlineLevel="1" x14ac:dyDescent="0.2">
      <c r="B150" s="49"/>
      <c r="C150" s="50"/>
      <c r="D150" s="51"/>
      <c r="E150" s="49"/>
      <c r="F150" s="49"/>
      <c r="G150" s="49"/>
      <c r="H150" s="49"/>
      <c r="I150" s="49"/>
      <c r="J150" s="49"/>
      <c r="K150" s="107"/>
      <c r="L150" s="107"/>
      <c r="M150" s="107"/>
      <c r="N150" s="107"/>
      <c r="O150" s="107"/>
      <c r="P150" s="107"/>
      <c r="Q150" s="107"/>
      <c r="R150" s="107"/>
      <c r="S150" s="107"/>
      <c r="T150" s="107"/>
      <c r="U150" s="107"/>
      <c r="V150" s="107"/>
      <c r="W150" s="107"/>
    </row>
    <row r="151" spans="2:23" outlineLevel="1" x14ac:dyDescent="0.2">
      <c r="B151" s="92"/>
      <c r="C151" s="61"/>
      <c r="D151" s="51"/>
      <c r="E151" s="193"/>
      <c r="F151" s="193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</row>
    <row r="152" spans="2:23" outlineLevel="1" x14ac:dyDescent="0.2">
      <c r="B152" s="42"/>
      <c r="C152" s="43"/>
      <c r="D152" s="94"/>
      <c r="E152" s="42"/>
      <c r="F152" s="42"/>
      <c r="G152" s="42"/>
      <c r="H152" s="42"/>
      <c r="I152" s="42"/>
      <c r="J152" s="42"/>
      <c r="K152" s="42"/>
      <c r="L152" s="42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</row>
    <row r="153" spans="2:23" outlineLevel="1" x14ac:dyDescent="0.2">
      <c r="D153" s="36"/>
      <c r="K153" s="133"/>
      <c r="L153" s="133"/>
      <c r="M153" s="132"/>
      <c r="N153" s="132"/>
      <c r="O153" s="132"/>
      <c r="P153" s="132"/>
      <c r="Q153" s="132"/>
      <c r="R153" s="132"/>
      <c r="S153" s="132"/>
      <c r="T153" s="132"/>
      <c r="U153" s="132"/>
      <c r="V153" s="132"/>
      <c r="W153" s="132"/>
    </row>
    <row r="154" spans="2:23" outlineLevel="1" x14ac:dyDescent="0.2">
      <c r="B154" s="49"/>
      <c r="C154" s="50"/>
      <c r="D154" s="51"/>
      <c r="E154" s="49"/>
      <c r="F154" s="49"/>
      <c r="G154" s="49"/>
      <c r="H154" s="49"/>
      <c r="I154" s="49"/>
      <c r="J154" s="49"/>
      <c r="K154" s="107"/>
      <c r="L154" s="107"/>
      <c r="M154" s="107"/>
      <c r="N154" s="107"/>
      <c r="O154" s="107"/>
      <c r="P154" s="107"/>
      <c r="Q154" s="107"/>
      <c r="R154" s="107"/>
      <c r="S154" s="107"/>
      <c r="T154" s="107"/>
      <c r="U154" s="107"/>
      <c r="V154" s="107"/>
      <c r="W154" s="107"/>
    </row>
    <row r="155" spans="2:23" outlineLevel="1" x14ac:dyDescent="0.2">
      <c r="B155" s="92"/>
      <c r="C155" s="61"/>
      <c r="D155" s="51"/>
      <c r="E155" s="193"/>
      <c r="F155" s="193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</row>
    <row r="156" spans="2:23" outlineLevel="1" x14ac:dyDescent="0.2">
      <c r="B156" s="42"/>
      <c r="C156" s="43"/>
      <c r="D156" s="94"/>
      <c r="E156" s="42"/>
      <c r="F156" s="42"/>
      <c r="G156" s="42"/>
      <c r="H156" s="42"/>
      <c r="I156" s="42"/>
      <c r="J156" s="42"/>
      <c r="K156" s="42"/>
      <c r="L156" s="42"/>
      <c r="M156" s="42"/>
      <c r="N156" s="42"/>
      <c r="O156" s="42"/>
      <c r="P156" s="42"/>
      <c r="Q156" s="42"/>
      <c r="R156" s="42"/>
      <c r="S156" s="42"/>
      <c r="T156" s="42"/>
      <c r="U156" s="42"/>
      <c r="V156" s="42"/>
      <c r="W156" s="42"/>
    </row>
    <row r="157" spans="2:23" outlineLevel="1" x14ac:dyDescent="0.2">
      <c r="D157" s="36"/>
      <c r="K157" s="133"/>
      <c r="L157" s="133"/>
      <c r="M157" s="132"/>
      <c r="N157" s="132"/>
      <c r="O157" s="132"/>
      <c r="P157" s="132"/>
      <c r="Q157" s="132"/>
      <c r="R157" s="132"/>
      <c r="S157" s="132"/>
      <c r="T157" s="132"/>
      <c r="U157" s="132"/>
      <c r="V157" s="132"/>
      <c r="W157" s="132"/>
    </row>
    <row r="158" spans="2:23" outlineLevel="1" x14ac:dyDescent="0.2">
      <c r="B158" s="49"/>
      <c r="C158" s="50"/>
      <c r="D158" s="51"/>
      <c r="E158" s="49"/>
      <c r="F158" s="49"/>
      <c r="G158" s="49"/>
      <c r="H158" s="49"/>
      <c r="I158" s="49"/>
      <c r="J158" s="49"/>
      <c r="K158" s="107"/>
      <c r="L158" s="107"/>
      <c r="M158" s="107"/>
      <c r="N158" s="107"/>
      <c r="O158" s="107"/>
      <c r="P158" s="107"/>
      <c r="Q158" s="107"/>
      <c r="R158" s="107"/>
      <c r="S158" s="107"/>
      <c r="T158" s="107"/>
      <c r="U158" s="107"/>
      <c r="V158" s="107"/>
      <c r="W158" s="107"/>
    </row>
    <row r="159" spans="2:23" outlineLevel="1" x14ac:dyDescent="0.2">
      <c r="B159" s="92"/>
      <c r="C159" s="61"/>
      <c r="D159" s="51"/>
      <c r="E159" s="193"/>
      <c r="F159" s="193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</row>
    <row r="160" spans="2:23" outlineLevel="1" x14ac:dyDescent="0.2">
      <c r="B160" s="42"/>
      <c r="C160" s="43"/>
      <c r="D160" s="94"/>
      <c r="E160" s="42"/>
      <c r="F160" s="42"/>
      <c r="G160" s="42"/>
      <c r="H160" s="42"/>
      <c r="I160" s="42"/>
      <c r="J160" s="42"/>
      <c r="K160" s="42"/>
      <c r="L160" s="42"/>
      <c r="M160" s="42"/>
      <c r="N160" s="42"/>
      <c r="O160" s="42"/>
      <c r="P160" s="42"/>
      <c r="Q160" s="42"/>
      <c r="R160" s="42"/>
      <c r="S160" s="42"/>
      <c r="T160" s="42"/>
      <c r="U160" s="42"/>
      <c r="V160" s="42"/>
      <c r="W160" s="42"/>
    </row>
    <row r="161" spans="2:23" outlineLevel="1" x14ac:dyDescent="0.2">
      <c r="D161" s="36"/>
      <c r="K161" s="133"/>
      <c r="L161" s="133"/>
      <c r="M161" s="132"/>
      <c r="N161" s="132"/>
      <c r="O161" s="132"/>
      <c r="P161" s="132"/>
      <c r="Q161" s="132"/>
      <c r="R161" s="132"/>
      <c r="S161" s="132"/>
      <c r="T161" s="132"/>
      <c r="U161" s="132"/>
      <c r="V161" s="132"/>
      <c r="W161" s="132"/>
    </row>
    <row r="162" spans="2:23" outlineLevel="1" x14ac:dyDescent="0.2">
      <c r="B162" s="49"/>
      <c r="C162" s="50"/>
      <c r="D162" s="51"/>
      <c r="E162" s="49"/>
      <c r="F162" s="49"/>
      <c r="G162" s="49"/>
      <c r="H162" s="49"/>
      <c r="I162" s="49"/>
      <c r="J162" s="49"/>
      <c r="K162" s="107"/>
      <c r="L162" s="107"/>
      <c r="M162" s="107"/>
      <c r="N162" s="107"/>
      <c r="O162" s="107"/>
      <c r="P162" s="107"/>
      <c r="Q162" s="107"/>
      <c r="R162" s="107"/>
      <c r="S162" s="107"/>
      <c r="T162" s="107"/>
      <c r="U162" s="107"/>
      <c r="V162" s="107"/>
      <c r="W162" s="107"/>
    </row>
    <row r="163" spans="2:23" outlineLevel="1" x14ac:dyDescent="0.2">
      <c r="B163" s="92"/>
      <c r="C163" s="61"/>
      <c r="D163" s="51"/>
      <c r="E163" s="193"/>
      <c r="F163" s="193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</row>
    <row r="164" spans="2:23" outlineLevel="1" x14ac:dyDescent="0.2">
      <c r="B164" s="42"/>
      <c r="C164" s="43"/>
      <c r="D164" s="94"/>
      <c r="E164" s="42"/>
      <c r="F164" s="42"/>
      <c r="G164" s="42"/>
      <c r="H164" s="42"/>
      <c r="I164" s="42"/>
      <c r="J164" s="42"/>
      <c r="K164" s="42"/>
      <c r="L164" s="42"/>
      <c r="M164" s="42"/>
      <c r="N164" s="42"/>
      <c r="O164" s="42"/>
      <c r="P164" s="42"/>
      <c r="Q164" s="42"/>
      <c r="R164" s="42"/>
      <c r="S164" s="42"/>
      <c r="T164" s="42"/>
      <c r="U164" s="42"/>
      <c r="V164" s="42"/>
      <c r="W164" s="42"/>
    </row>
    <row r="165" spans="2:23" outlineLevel="1" x14ac:dyDescent="0.2">
      <c r="D165" s="36"/>
      <c r="K165" s="133"/>
      <c r="L165" s="133"/>
      <c r="M165" s="132"/>
      <c r="N165" s="132"/>
      <c r="O165" s="132"/>
      <c r="P165" s="132"/>
      <c r="Q165" s="132"/>
      <c r="R165" s="132"/>
      <c r="S165" s="132"/>
      <c r="T165" s="132"/>
      <c r="U165" s="132"/>
      <c r="V165" s="132"/>
      <c r="W165" s="132"/>
    </row>
    <row r="166" spans="2:23" outlineLevel="1" x14ac:dyDescent="0.2">
      <c r="B166" s="49"/>
      <c r="C166" s="50"/>
      <c r="D166" s="51"/>
      <c r="E166" s="49"/>
      <c r="F166" s="49"/>
      <c r="G166" s="49"/>
      <c r="H166" s="49"/>
      <c r="I166" s="49"/>
      <c r="J166" s="49"/>
      <c r="K166" s="107"/>
      <c r="L166" s="107"/>
      <c r="M166" s="107"/>
      <c r="N166" s="107"/>
      <c r="O166" s="107"/>
      <c r="P166" s="107"/>
      <c r="Q166" s="107"/>
      <c r="R166" s="107"/>
      <c r="S166" s="107"/>
      <c r="T166" s="107"/>
      <c r="U166" s="107"/>
      <c r="V166" s="107"/>
      <c r="W166" s="107"/>
    </row>
    <row r="167" spans="2:23" outlineLevel="1" x14ac:dyDescent="0.2">
      <c r="B167" s="92"/>
      <c r="C167" s="61"/>
      <c r="D167" s="51"/>
      <c r="E167" s="193"/>
      <c r="F167" s="193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</row>
    <row r="168" spans="2:23" outlineLevel="1" x14ac:dyDescent="0.2">
      <c r="B168" s="42"/>
      <c r="C168" s="43"/>
      <c r="D168" s="94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</row>
    <row r="169" spans="2:23" outlineLevel="1" x14ac:dyDescent="0.2">
      <c r="D169" s="36"/>
      <c r="K169" s="133"/>
      <c r="L169" s="133"/>
      <c r="M169" s="132"/>
      <c r="N169" s="132"/>
      <c r="O169" s="132"/>
      <c r="P169" s="132"/>
      <c r="Q169" s="132"/>
      <c r="R169" s="132"/>
      <c r="S169" s="132"/>
      <c r="T169" s="132"/>
      <c r="U169" s="132"/>
      <c r="V169" s="132"/>
      <c r="W169" s="132"/>
    </row>
    <row r="170" spans="2:23" outlineLevel="1" x14ac:dyDescent="0.2">
      <c r="B170" s="49"/>
      <c r="C170" s="50"/>
      <c r="D170" s="51"/>
      <c r="E170" s="49"/>
      <c r="F170" s="49"/>
      <c r="G170" s="49"/>
      <c r="H170" s="49"/>
      <c r="I170" s="49"/>
      <c r="J170" s="49"/>
      <c r="K170" s="107"/>
      <c r="L170" s="107"/>
      <c r="M170" s="107"/>
      <c r="N170" s="107"/>
      <c r="O170" s="107"/>
      <c r="P170" s="107"/>
      <c r="Q170" s="107"/>
      <c r="R170" s="107"/>
      <c r="S170" s="107"/>
      <c r="T170" s="107"/>
      <c r="U170" s="107"/>
      <c r="V170" s="107"/>
      <c r="W170" s="107"/>
    </row>
    <row r="171" spans="2:23" outlineLevel="1" x14ac:dyDescent="0.2">
      <c r="B171" s="92"/>
      <c r="C171" s="61"/>
      <c r="D171" s="51"/>
      <c r="E171" s="193"/>
      <c r="F171" s="193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</row>
    <row r="172" spans="2:23" outlineLevel="1" x14ac:dyDescent="0.2">
      <c r="B172" s="42"/>
      <c r="C172" s="43"/>
      <c r="D172" s="94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42"/>
      <c r="Q172" s="42"/>
      <c r="R172" s="42"/>
      <c r="S172" s="42"/>
      <c r="T172" s="42"/>
      <c r="U172" s="42"/>
      <c r="V172" s="42"/>
      <c r="W172" s="42"/>
    </row>
    <row r="173" spans="2:23" outlineLevel="1" x14ac:dyDescent="0.2">
      <c r="D173" s="36"/>
      <c r="K173" s="133"/>
      <c r="L173" s="133"/>
      <c r="M173" s="132"/>
      <c r="N173" s="132"/>
      <c r="O173" s="132"/>
      <c r="P173" s="132"/>
      <c r="Q173" s="132"/>
      <c r="R173" s="132"/>
      <c r="S173" s="132"/>
      <c r="T173" s="132"/>
      <c r="U173" s="132"/>
      <c r="V173" s="132"/>
      <c r="W173" s="132"/>
    </row>
    <row r="174" spans="2:23" outlineLevel="1" x14ac:dyDescent="0.2">
      <c r="B174" s="49"/>
      <c r="C174" s="50"/>
      <c r="D174" s="51"/>
      <c r="E174" s="49"/>
      <c r="F174" s="49"/>
      <c r="G174" s="49"/>
      <c r="H174" s="49"/>
      <c r="I174" s="49"/>
      <c r="J174" s="49"/>
      <c r="K174" s="107"/>
      <c r="L174" s="107"/>
      <c r="M174" s="107"/>
      <c r="N174" s="107"/>
      <c r="O174" s="107"/>
      <c r="P174" s="107"/>
      <c r="Q174" s="107"/>
      <c r="R174" s="107"/>
      <c r="S174" s="107"/>
      <c r="T174" s="107"/>
      <c r="U174" s="107"/>
      <c r="V174" s="107"/>
      <c r="W174" s="107"/>
    </row>
    <row r="175" spans="2:23" outlineLevel="1" x14ac:dyDescent="0.2">
      <c r="B175" s="92"/>
      <c r="C175" s="61"/>
      <c r="D175" s="51"/>
      <c r="E175" s="193"/>
      <c r="F175" s="193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</row>
    <row r="176" spans="2:23" outlineLevel="1" x14ac:dyDescent="0.2">
      <c r="B176" s="42"/>
      <c r="C176" s="43"/>
      <c r="D176" s="94"/>
      <c r="E176" s="42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  <c r="V176" s="42"/>
      <c r="W176" s="42"/>
    </row>
    <row r="177" spans="2:23" outlineLevel="1" x14ac:dyDescent="0.2">
      <c r="D177" s="36"/>
      <c r="K177" s="133"/>
      <c r="L177" s="133"/>
      <c r="M177" s="132"/>
      <c r="N177" s="132"/>
      <c r="O177" s="132"/>
      <c r="P177" s="132"/>
      <c r="Q177" s="132"/>
      <c r="R177" s="132"/>
      <c r="S177" s="132"/>
      <c r="T177" s="132"/>
      <c r="U177" s="132"/>
      <c r="V177" s="132"/>
      <c r="W177" s="132"/>
    </row>
    <row r="178" spans="2:23" outlineLevel="1" x14ac:dyDescent="0.2">
      <c r="B178" s="49"/>
      <c r="C178" s="50"/>
      <c r="D178" s="51"/>
      <c r="E178" s="49"/>
      <c r="F178" s="49"/>
      <c r="G178" s="49"/>
      <c r="H178" s="49"/>
      <c r="I178" s="49"/>
      <c r="J178" s="49"/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</row>
    <row r="179" spans="2:23" outlineLevel="1" x14ac:dyDescent="0.2">
      <c r="B179" s="92"/>
      <c r="C179" s="61"/>
      <c r="D179" s="51"/>
      <c r="E179" s="193"/>
      <c r="F179" s="193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</row>
    <row r="180" spans="2:23" outlineLevel="1" x14ac:dyDescent="0.2">
      <c r="B180" s="42"/>
      <c r="C180" s="43"/>
      <c r="D180" s="94"/>
      <c r="E180" s="42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</row>
    <row r="181" spans="2:23" outlineLevel="1" x14ac:dyDescent="0.2">
      <c r="D181" s="36"/>
      <c r="K181" s="133"/>
      <c r="L181" s="133"/>
      <c r="M181" s="132"/>
      <c r="N181" s="132"/>
      <c r="O181" s="132"/>
      <c r="P181" s="132"/>
      <c r="Q181" s="132"/>
      <c r="R181" s="132"/>
      <c r="S181" s="132"/>
      <c r="T181" s="132"/>
      <c r="U181" s="132"/>
      <c r="V181" s="132"/>
      <c r="W181" s="132"/>
    </row>
    <row r="182" spans="2:23" outlineLevel="1" x14ac:dyDescent="0.2">
      <c r="B182" s="49"/>
      <c r="C182" s="50"/>
      <c r="D182" s="51"/>
      <c r="E182" s="49"/>
      <c r="F182" s="49"/>
      <c r="G182" s="49"/>
      <c r="H182" s="49"/>
      <c r="I182" s="49"/>
      <c r="J182" s="49"/>
      <c r="K182" s="107"/>
      <c r="L182" s="107"/>
      <c r="M182" s="107"/>
      <c r="N182" s="107"/>
      <c r="O182" s="107"/>
      <c r="P182" s="107"/>
      <c r="Q182" s="107"/>
      <c r="R182" s="107"/>
      <c r="S182" s="107"/>
      <c r="T182" s="107"/>
      <c r="U182" s="107"/>
      <c r="V182" s="107"/>
      <c r="W182" s="107"/>
    </row>
    <row r="183" spans="2:23" outlineLevel="1" x14ac:dyDescent="0.2">
      <c r="B183" s="92"/>
      <c r="C183" s="61"/>
      <c r="D183" s="51"/>
      <c r="E183" s="193"/>
      <c r="F183" s="193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</row>
    <row r="184" spans="2:23" outlineLevel="1" x14ac:dyDescent="0.2">
      <c r="B184" s="42"/>
      <c r="C184" s="43"/>
      <c r="D184" s="94"/>
      <c r="E184" s="42"/>
      <c r="F184" s="42"/>
      <c r="G184" s="42"/>
      <c r="H184" s="42"/>
      <c r="I184" s="42"/>
      <c r="J184" s="42"/>
      <c r="K184" s="42"/>
      <c r="L184" s="42"/>
      <c r="M184" s="42"/>
      <c r="N184" s="42"/>
      <c r="O184" s="42"/>
      <c r="P184" s="42"/>
      <c r="Q184" s="42"/>
      <c r="R184" s="42"/>
      <c r="S184" s="42"/>
      <c r="T184" s="42"/>
      <c r="U184" s="42"/>
      <c r="V184" s="42"/>
      <c r="W184" s="42"/>
    </row>
    <row r="185" spans="2:23" outlineLevel="1" x14ac:dyDescent="0.2">
      <c r="D185" s="36"/>
      <c r="K185" s="133"/>
      <c r="L185" s="133"/>
      <c r="M185" s="132"/>
      <c r="N185" s="132"/>
      <c r="O185" s="132"/>
      <c r="P185" s="132"/>
      <c r="Q185" s="132"/>
      <c r="R185" s="132"/>
      <c r="S185" s="132"/>
      <c r="T185" s="132"/>
      <c r="U185" s="132"/>
      <c r="V185" s="132"/>
      <c r="W185" s="132"/>
    </row>
    <row r="186" spans="2:23" outlineLevel="1" x14ac:dyDescent="0.2">
      <c r="B186" s="49"/>
      <c r="C186" s="50"/>
      <c r="D186" s="51"/>
      <c r="E186" s="49"/>
      <c r="F186" s="49"/>
      <c r="G186" s="49"/>
      <c r="H186" s="49"/>
      <c r="I186" s="49"/>
      <c r="J186" s="49"/>
      <c r="K186" s="107"/>
      <c r="L186" s="107"/>
      <c r="M186" s="107"/>
      <c r="N186" s="107"/>
      <c r="O186" s="107"/>
      <c r="P186" s="107"/>
      <c r="Q186" s="107"/>
      <c r="R186" s="107"/>
      <c r="S186" s="107"/>
      <c r="T186" s="107"/>
      <c r="U186" s="107"/>
      <c r="V186" s="107"/>
      <c r="W186" s="107"/>
    </row>
    <row r="187" spans="2:23" outlineLevel="1" x14ac:dyDescent="0.2">
      <c r="B187" s="92"/>
      <c r="C187" s="61"/>
      <c r="D187" s="51"/>
      <c r="E187" s="193"/>
      <c r="F187" s="193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</row>
    <row r="188" spans="2:23" outlineLevel="1" x14ac:dyDescent="0.2">
      <c r="B188" s="42"/>
      <c r="C188" s="43"/>
      <c r="D188" s="94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  <c r="V188" s="42"/>
      <c r="W188" s="42"/>
    </row>
    <row r="189" spans="2:23" outlineLevel="1" x14ac:dyDescent="0.2">
      <c r="D189" s="36"/>
      <c r="K189" s="133"/>
      <c r="L189" s="133"/>
      <c r="M189" s="132"/>
      <c r="N189" s="132"/>
      <c r="O189" s="132"/>
      <c r="P189" s="132"/>
      <c r="Q189" s="132"/>
      <c r="R189" s="132"/>
      <c r="S189" s="132"/>
      <c r="T189" s="132"/>
      <c r="U189" s="132"/>
      <c r="V189" s="132"/>
      <c r="W189" s="132"/>
    </row>
    <row r="190" spans="2:23" outlineLevel="1" x14ac:dyDescent="0.2">
      <c r="B190" s="49"/>
      <c r="C190" s="50"/>
      <c r="D190" s="51"/>
      <c r="E190" s="49"/>
      <c r="F190" s="49"/>
      <c r="G190" s="49"/>
      <c r="H190" s="49"/>
      <c r="I190" s="49"/>
      <c r="J190" s="49"/>
      <c r="K190" s="107"/>
      <c r="L190" s="107"/>
      <c r="M190" s="107"/>
      <c r="N190" s="107"/>
      <c r="O190" s="107"/>
      <c r="P190" s="107"/>
      <c r="Q190" s="107"/>
      <c r="R190" s="107"/>
      <c r="S190" s="107"/>
      <c r="T190" s="107"/>
      <c r="U190" s="107"/>
      <c r="V190" s="107"/>
      <c r="W190" s="107"/>
    </row>
    <row r="191" spans="2:23" outlineLevel="1" x14ac:dyDescent="0.2">
      <c r="B191" s="92"/>
      <c r="C191" s="61"/>
      <c r="D191" s="51"/>
      <c r="E191" s="193"/>
      <c r="F191" s="193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</row>
    <row r="192" spans="2:23" outlineLevel="1" x14ac:dyDescent="0.2">
      <c r="B192" s="42"/>
      <c r="C192" s="43"/>
      <c r="D192" s="94"/>
      <c r="E192" s="42"/>
      <c r="F192" s="42"/>
      <c r="G192" s="42"/>
      <c r="H192" s="42"/>
      <c r="I192" s="42"/>
      <c r="J192" s="42"/>
      <c r="K192" s="42"/>
      <c r="L192" s="42"/>
      <c r="M192" s="42"/>
      <c r="N192" s="42"/>
      <c r="O192" s="42"/>
      <c r="P192" s="42"/>
      <c r="Q192" s="42"/>
      <c r="R192" s="42"/>
      <c r="S192" s="42"/>
      <c r="T192" s="42"/>
      <c r="U192" s="42"/>
      <c r="V192" s="42"/>
      <c r="W192" s="42"/>
    </row>
    <row r="193" spans="2:23" outlineLevel="1" x14ac:dyDescent="0.2">
      <c r="D193" s="36"/>
      <c r="K193" s="133"/>
      <c r="L193" s="133"/>
      <c r="M193" s="132"/>
      <c r="N193" s="132"/>
      <c r="O193" s="132"/>
      <c r="P193" s="132"/>
      <c r="Q193" s="132"/>
      <c r="R193" s="132"/>
      <c r="S193" s="132"/>
      <c r="T193" s="132"/>
      <c r="U193" s="132"/>
      <c r="V193" s="132"/>
      <c r="W193" s="132"/>
    </row>
    <row r="194" spans="2:23" outlineLevel="1" x14ac:dyDescent="0.2">
      <c r="B194" s="49"/>
      <c r="C194" s="50"/>
      <c r="D194" s="51"/>
      <c r="E194" s="49"/>
      <c r="F194" s="49"/>
      <c r="G194" s="49"/>
      <c r="H194" s="49"/>
      <c r="I194" s="49"/>
      <c r="J194" s="49"/>
      <c r="K194" s="107"/>
      <c r="L194" s="107"/>
      <c r="M194" s="107"/>
      <c r="N194" s="107"/>
      <c r="O194" s="107"/>
      <c r="P194" s="107"/>
      <c r="Q194" s="107"/>
      <c r="R194" s="107"/>
      <c r="S194" s="107"/>
      <c r="T194" s="107"/>
      <c r="U194" s="107"/>
      <c r="V194" s="107"/>
      <c r="W194" s="107"/>
    </row>
    <row r="195" spans="2:23" outlineLevel="1" x14ac:dyDescent="0.2"/>
    <row r="196" spans="2:23" outlineLevel="1" x14ac:dyDescent="0.2">
      <c r="B196" s="42"/>
      <c r="C196" s="43"/>
      <c r="D196" s="94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  <c r="V196" s="42"/>
      <c r="W196" s="42"/>
    </row>
    <row r="197" spans="2:23" outlineLevel="1" x14ac:dyDescent="0.2">
      <c r="D197" s="36"/>
      <c r="K197" s="133"/>
      <c r="L197" s="133"/>
      <c r="M197" s="132"/>
      <c r="N197" s="132"/>
      <c r="O197" s="132"/>
      <c r="P197" s="132"/>
      <c r="Q197" s="132"/>
      <c r="R197" s="132"/>
      <c r="S197" s="132"/>
      <c r="T197" s="132"/>
      <c r="U197" s="132"/>
      <c r="V197" s="132"/>
      <c r="W197" s="132"/>
    </row>
    <row r="198" spans="2:23" outlineLevel="1" x14ac:dyDescent="0.2">
      <c r="B198" s="49"/>
      <c r="C198" s="50"/>
      <c r="D198" s="51"/>
      <c r="E198" s="49"/>
      <c r="F198" s="49"/>
      <c r="G198" s="49"/>
      <c r="H198" s="49"/>
      <c r="I198" s="49"/>
      <c r="J198" s="49"/>
      <c r="K198" s="107"/>
      <c r="L198" s="107"/>
      <c r="M198" s="107"/>
      <c r="N198" s="107"/>
      <c r="O198" s="107"/>
      <c r="P198" s="107"/>
      <c r="Q198" s="107"/>
      <c r="R198" s="107"/>
      <c r="S198" s="107"/>
      <c r="T198" s="107"/>
      <c r="U198" s="107"/>
      <c r="V198" s="107"/>
      <c r="W198" s="107"/>
    </row>
    <row r="199" spans="2:23" outlineLevel="1" x14ac:dyDescent="0.2"/>
    <row r="200" spans="2:23" outlineLevel="1" x14ac:dyDescent="0.2">
      <c r="B200" s="42"/>
      <c r="C200" s="43"/>
      <c r="D200" s="94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</row>
    <row r="201" spans="2:23" outlineLevel="1" x14ac:dyDescent="0.2">
      <c r="D201" s="36"/>
      <c r="K201" s="133"/>
      <c r="L201" s="133"/>
      <c r="M201" s="132"/>
      <c r="N201" s="132"/>
      <c r="O201" s="132"/>
      <c r="P201" s="132"/>
      <c r="Q201" s="132"/>
      <c r="R201" s="132"/>
      <c r="S201" s="132"/>
      <c r="T201" s="132"/>
      <c r="U201" s="132"/>
      <c r="V201" s="132"/>
      <c r="W201" s="132"/>
    </row>
    <row r="202" spans="2:23" outlineLevel="1" x14ac:dyDescent="0.2">
      <c r="B202" s="49"/>
      <c r="C202" s="50"/>
      <c r="D202" s="51"/>
      <c r="E202" s="49"/>
      <c r="F202" s="49"/>
      <c r="G202" s="49"/>
      <c r="H202" s="49"/>
      <c r="I202" s="49"/>
      <c r="J202" s="49"/>
      <c r="K202" s="107"/>
      <c r="L202" s="107"/>
      <c r="M202" s="107"/>
      <c r="N202" s="107"/>
      <c r="O202" s="107"/>
      <c r="P202" s="107"/>
      <c r="Q202" s="107"/>
      <c r="R202" s="107"/>
      <c r="S202" s="107"/>
      <c r="T202" s="107"/>
      <c r="U202" s="107"/>
      <c r="V202" s="107"/>
      <c r="W202" s="107"/>
    </row>
    <row r="203" spans="2:23" outlineLevel="1" x14ac:dyDescent="0.2"/>
    <row r="204" spans="2:23" outlineLevel="1" x14ac:dyDescent="0.2">
      <c r="B204" s="42"/>
      <c r="C204" s="43"/>
      <c r="D204" s="94"/>
      <c r="E204" s="42"/>
      <c r="F204" s="42"/>
      <c r="G204" s="42"/>
      <c r="H204" s="42"/>
      <c r="I204" s="42"/>
      <c r="J204" s="42"/>
      <c r="K204" s="42"/>
      <c r="L204" s="42"/>
      <c r="M204" s="42"/>
      <c r="N204" s="42"/>
      <c r="O204" s="42"/>
      <c r="P204" s="42"/>
      <c r="Q204" s="42"/>
      <c r="R204" s="42"/>
      <c r="S204" s="42"/>
      <c r="T204" s="42"/>
      <c r="U204" s="42"/>
      <c r="V204" s="42"/>
      <c r="W204" s="42"/>
    </row>
    <row r="205" spans="2:23" outlineLevel="1" x14ac:dyDescent="0.2">
      <c r="D205" s="36"/>
      <c r="K205" s="133"/>
      <c r="L205" s="133"/>
      <c r="M205" s="147"/>
      <c r="N205" s="147"/>
      <c r="O205" s="147"/>
      <c r="P205" s="147"/>
      <c r="Q205" s="147"/>
      <c r="R205" s="147"/>
      <c r="S205" s="147"/>
      <c r="T205" s="147"/>
      <c r="U205" s="147"/>
      <c r="V205" s="147"/>
      <c r="W205" s="147"/>
    </row>
    <row r="206" spans="2:23" outlineLevel="1" x14ac:dyDescent="0.2">
      <c r="B206" s="49"/>
      <c r="C206" s="50"/>
      <c r="D206" s="51"/>
      <c r="E206" s="49"/>
      <c r="F206" s="49"/>
      <c r="G206" s="49"/>
      <c r="H206" s="49"/>
      <c r="I206" s="49"/>
      <c r="J206" s="49"/>
      <c r="K206" s="107"/>
      <c r="L206" s="107"/>
      <c r="M206" s="107"/>
      <c r="N206" s="107"/>
      <c r="O206" s="107"/>
      <c r="P206" s="107"/>
      <c r="Q206" s="107"/>
      <c r="R206" s="107"/>
      <c r="S206" s="107"/>
      <c r="T206" s="107"/>
      <c r="U206" s="107"/>
      <c r="V206" s="107"/>
      <c r="W206" s="107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B7605-4A3C-41BD-A650-D3E31D896E65}">
  <sheetPr>
    <tabColor rgb="FFA6E3B7"/>
  </sheetPr>
  <dimension ref="A1:Y154"/>
  <sheetViews>
    <sheetView showGridLines="0" zoomScaleNormal="100" workbookViewId="0">
      <pane xSplit="9" ySplit="2" topLeftCell="J4" activePane="bottomRight" state="frozen"/>
      <selection pane="topRight"/>
      <selection pane="bottomLeft"/>
      <selection pane="bottomRight"/>
    </sheetView>
    <sheetView showGridLines="0" workbookViewId="1"/>
  </sheetViews>
  <sheetFormatPr defaultColWidth="0" defaultRowHeight="11.25" outlineLevelRow="1" x14ac:dyDescent="0.2"/>
  <cols>
    <col min="1" max="1" width="2.83203125" customWidth="1"/>
    <col min="2" max="2" width="43.5" bestFit="1" customWidth="1"/>
    <col min="3" max="3" width="9.33203125" style="7" customWidth="1"/>
    <col min="4" max="4" width="12.83203125" style="35" customWidth="1"/>
    <col min="5" max="10" width="2" customWidth="1"/>
    <col min="11" max="11" width="12.1640625" bestFit="1" customWidth="1"/>
    <col min="12" max="12" width="13.33203125" bestFit="1" customWidth="1"/>
    <col min="13" max="23" width="12.1640625" bestFit="1" customWidth="1"/>
    <col min="24" max="24" width="9.33203125" customWidth="1"/>
    <col min="25" max="25" width="0" hidden="1" customWidth="1"/>
    <col min="26" max="16384" width="9.33203125" hidden="1"/>
  </cols>
  <sheetData>
    <row r="1" spans="2:23" s="3" customFormat="1" x14ac:dyDescent="0.2">
      <c r="B1" s="4" t="s">
        <v>62</v>
      </c>
      <c r="C1" s="5" t="s">
        <v>184</v>
      </c>
      <c r="D1" s="62"/>
      <c r="E1" s="4"/>
      <c r="F1" s="4"/>
      <c r="G1" s="4"/>
      <c r="H1" s="4"/>
      <c r="I1" s="4"/>
      <c r="J1" s="4"/>
      <c r="K1" s="83">
        <v>2022</v>
      </c>
      <c r="L1" s="83">
        <v>2023</v>
      </c>
      <c r="M1" s="83">
        <v>2024</v>
      </c>
      <c r="N1" s="83">
        <v>2025</v>
      </c>
      <c r="O1" s="83">
        <v>2026</v>
      </c>
      <c r="P1" s="83">
        <v>2027</v>
      </c>
      <c r="Q1" s="83">
        <v>2028</v>
      </c>
      <c r="R1" s="83">
        <v>2029</v>
      </c>
      <c r="S1" s="83">
        <v>2030</v>
      </c>
      <c r="T1" s="83">
        <v>2031</v>
      </c>
      <c r="U1" s="83">
        <v>2032</v>
      </c>
      <c r="V1" s="83">
        <v>2033</v>
      </c>
      <c r="W1" s="83">
        <v>2034</v>
      </c>
    </row>
    <row r="2" spans="2:23" s="15" customFormat="1" x14ac:dyDescent="0.2">
      <c r="B2" s="59" t="s">
        <v>109</v>
      </c>
      <c r="C2" s="60"/>
      <c r="D2" s="123"/>
      <c r="E2" s="59"/>
      <c r="F2" s="59"/>
      <c r="G2" s="59"/>
      <c r="H2" s="59"/>
      <c r="I2" s="59"/>
      <c r="J2" s="59"/>
      <c r="K2" s="59" t="s">
        <v>179</v>
      </c>
      <c r="L2" s="59" t="s">
        <v>179</v>
      </c>
      <c r="M2" s="59" t="s">
        <v>180</v>
      </c>
      <c r="N2" s="59" t="s">
        <v>180</v>
      </c>
      <c r="O2" s="59" t="s">
        <v>180</v>
      </c>
      <c r="P2" s="59" t="s">
        <v>180</v>
      </c>
      <c r="Q2" s="59" t="s">
        <v>180</v>
      </c>
      <c r="R2" s="59" t="s">
        <v>180</v>
      </c>
      <c r="S2" s="59" t="s">
        <v>180</v>
      </c>
      <c r="T2" s="59" t="s">
        <v>180</v>
      </c>
      <c r="U2" s="59" t="s">
        <v>180</v>
      </c>
      <c r="V2" s="59" t="s">
        <v>180</v>
      </c>
      <c r="W2" s="59" t="s">
        <v>180</v>
      </c>
    </row>
    <row r="3" spans="2:23" s="29" customFormat="1" x14ac:dyDescent="0.2">
      <c r="B3" s="20"/>
      <c r="C3" s="48"/>
      <c r="D3" s="72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</row>
    <row r="4" spans="2:23" x14ac:dyDescent="0.2">
      <c r="B4" s="12" t="s">
        <v>63</v>
      </c>
      <c r="C4" s="127"/>
      <c r="D4" s="196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</row>
    <row r="5" spans="2:23" outlineLevel="1" x14ac:dyDescent="0.2">
      <c r="L5" s="64"/>
    </row>
    <row r="6" spans="2:23" s="49" customFormat="1" outlineLevel="1" x14ac:dyDescent="0.2">
      <c r="B6" s="96"/>
      <c r="C6" s="97"/>
      <c r="D6" s="98"/>
      <c r="E6" s="96"/>
      <c r="F6" s="96"/>
      <c r="G6" s="96"/>
      <c r="H6" s="96"/>
      <c r="I6" s="96"/>
      <c r="J6" s="96"/>
      <c r="K6" s="98"/>
      <c r="L6" s="98"/>
      <c r="M6" s="98"/>
      <c r="N6" s="98"/>
      <c r="O6" s="98"/>
      <c r="P6" s="98"/>
      <c r="Q6" s="98"/>
      <c r="R6" s="98"/>
      <c r="S6" s="98"/>
      <c r="T6" s="98"/>
      <c r="U6" s="98"/>
      <c r="V6" s="98"/>
      <c r="W6" s="98"/>
    </row>
    <row r="7" spans="2:23" s="49" customFormat="1" outlineLevel="1" x14ac:dyDescent="0.2">
      <c r="B7" s="96"/>
      <c r="C7" s="97"/>
      <c r="D7" s="98"/>
      <c r="E7" s="96"/>
      <c r="F7" s="96"/>
      <c r="G7" s="96"/>
      <c r="H7" s="96"/>
      <c r="I7" s="96"/>
      <c r="J7" s="96"/>
      <c r="K7" s="195"/>
      <c r="L7" s="195"/>
      <c r="M7" s="98"/>
      <c r="N7" s="98"/>
      <c r="O7" s="98"/>
      <c r="P7" s="98"/>
      <c r="Q7" s="98"/>
      <c r="R7" s="98"/>
      <c r="S7" s="98"/>
      <c r="T7" s="98"/>
      <c r="U7" s="98"/>
      <c r="V7" s="98"/>
      <c r="W7" s="98"/>
    </row>
    <row r="8" spans="2:23" s="49" customFormat="1" outlineLevel="1" x14ac:dyDescent="0.2">
      <c r="C8" s="50"/>
      <c r="D8" s="77"/>
      <c r="K8" s="104"/>
      <c r="L8" s="107"/>
      <c r="M8" s="107"/>
      <c r="N8" s="107"/>
      <c r="O8" s="107"/>
      <c r="P8" s="107"/>
      <c r="Q8" s="107"/>
      <c r="R8" s="107"/>
      <c r="S8" s="107"/>
      <c r="T8" s="107"/>
      <c r="U8" s="107"/>
      <c r="V8" s="107"/>
      <c r="W8" s="107"/>
    </row>
    <row r="10" spans="2:23" x14ac:dyDescent="0.2">
      <c r="B10" s="12" t="s">
        <v>71</v>
      </c>
      <c r="C10" s="127"/>
      <c r="D10" s="196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</row>
    <row r="12" spans="2:23" x14ac:dyDescent="0.2">
      <c r="B12" s="13" t="s">
        <v>72</v>
      </c>
      <c r="C12" s="125"/>
      <c r="D12" s="197"/>
      <c r="E12" s="126"/>
      <c r="F12" s="126"/>
      <c r="G12" s="126"/>
      <c r="H12" s="126"/>
      <c r="I12" s="126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26"/>
      <c r="V12" s="126"/>
      <c r="W12" s="126"/>
    </row>
    <row r="13" spans="2:23" outlineLevel="1" x14ac:dyDescent="0.2"/>
    <row r="14" spans="2:23" outlineLevel="1" x14ac:dyDescent="0.2">
      <c r="B14" s="42"/>
      <c r="C14" s="43"/>
      <c r="D14" s="94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</row>
    <row r="15" spans="2:23" outlineLevel="1" x14ac:dyDescent="0.2">
      <c r="D15" s="36"/>
      <c r="K15" s="2"/>
      <c r="L15" s="2"/>
    </row>
    <row r="16" spans="2:23" s="49" customFormat="1" outlineLevel="1" x14ac:dyDescent="0.2">
      <c r="C16" s="50"/>
      <c r="D16" s="77"/>
      <c r="K16" s="104"/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107"/>
    </row>
    <row r="18" spans="2:23" x14ac:dyDescent="0.2">
      <c r="B18" s="13" t="s">
        <v>73</v>
      </c>
      <c r="C18" s="125"/>
      <c r="D18" s="197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</row>
    <row r="19" spans="2:23" outlineLevel="1" x14ac:dyDescent="0.2"/>
    <row r="20" spans="2:23" outlineLevel="1" x14ac:dyDescent="0.2">
      <c r="D20" s="51"/>
      <c r="E20" s="49"/>
      <c r="F20" s="49"/>
      <c r="G20" s="49"/>
      <c r="H20" s="49"/>
      <c r="I20" s="49"/>
      <c r="J20" s="49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</row>
    <row r="21" spans="2:23" outlineLevel="1" x14ac:dyDescent="0.2">
      <c r="D21" s="51"/>
      <c r="E21" s="49"/>
      <c r="F21" s="49"/>
      <c r="G21" s="49"/>
      <c r="H21" s="49"/>
      <c r="I21" s="49"/>
      <c r="J21" s="49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</row>
    <row r="22" spans="2:23" outlineLevel="1" x14ac:dyDescent="0.2">
      <c r="D22" s="51"/>
      <c r="E22" s="49"/>
      <c r="F22" s="49"/>
      <c r="G22" s="49"/>
      <c r="H22" s="49"/>
      <c r="I22" s="49"/>
      <c r="J22" s="49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</row>
    <row r="24" spans="2:23" x14ac:dyDescent="0.2">
      <c r="B24" s="12" t="s">
        <v>74</v>
      </c>
      <c r="C24" s="127"/>
      <c r="D24" s="196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12"/>
      <c r="Q24" s="112"/>
      <c r="R24" s="112"/>
      <c r="S24" s="112"/>
      <c r="T24" s="112"/>
      <c r="U24" s="112"/>
      <c r="V24" s="112"/>
      <c r="W24" s="112"/>
    </row>
    <row r="25" spans="2:23" outlineLevel="1" x14ac:dyDescent="0.2"/>
    <row r="26" spans="2:23" outlineLevel="1" x14ac:dyDescent="0.2">
      <c r="D26" s="51"/>
      <c r="E26" s="49"/>
      <c r="F26" s="49"/>
      <c r="G26" s="49"/>
      <c r="H26" s="49"/>
      <c r="I26" s="49"/>
      <c r="J26" s="49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</row>
    <row r="27" spans="2:23" outlineLevel="1" x14ac:dyDescent="0.2">
      <c r="D27" s="51"/>
      <c r="E27" s="49"/>
      <c r="F27" s="49"/>
      <c r="G27" s="49"/>
      <c r="H27" s="49"/>
      <c r="I27" s="49"/>
      <c r="J27" s="49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</row>
    <row r="28" spans="2:23" outlineLevel="1" x14ac:dyDescent="0.2">
      <c r="B28" s="49"/>
      <c r="D28" s="36"/>
      <c r="K28" s="147"/>
      <c r="L28" s="21"/>
      <c r="M28" s="147"/>
      <c r="N28" s="147"/>
      <c r="O28" s="147"/>
      <c r="P28" s="147"/>
      <c r="Q28" s="147"/>
      <c r="R28" s="147"/>
      <c r="S28" s="147"/>
      <c r="T28" s="147"/>
      <c r="U28" s="147"/>
      <c r="V28" s="147"/>
      <c r="W28" s="147"/>
    </row>
    <row r="30" spans="2:23" x14ac:dyDescent="0.2">
      <c r="B30" s="12" t="s">
        <v>75</v>
      </c>
      <c r="C30" s="127"/>
      <c r="D30" s="196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112"/>
      <c r="U30" s="112"/>
      <c r="V30" s="112"/>
      <c r="W30" s="112"/>
    </row>
    <row r="31" spans="2:23" outlineLevel="1" x14ac:dyDescent="0.2"/>
    <row r="32" spans="2:23" outlineLevel="1" x14ac:dyDescent="0.2">
      <c r="D32" s="51"/>
      <c r="E32" s="49"/>
      <c r="F32" s="49"/>
      <c r="G32" s="49"/>
      <c r="H32" s="49"/>
      <c r="I32" s="49"/>
      <c r="J32" s="49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</row>
    <row r="33" spans="2:23" outlineLevel="1" x14ac:dyDescent="0.2">
      <c r="D33" s="51"/>
      <c r="E33" s="49"/>
      <c r="F33" s="49"/>
      <c r="G33" s="49"/>
      <c r="H33" s="49"/>
      <c r="I33" s="49"/>
      <c r="J33" s="49"/>
      <c r="K33" s="104"/>
      <c r="L33" s="105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</row>
    <row r="34" spans="2:23" outlineLevel="1" x14ac:dyDescent="0.2"/>
    <row r="35" spans="2:23" outlineLevel="1" x14ac:dyDescent="0.2">
      <c r="D35" s="51"/>
      <c r="E35" s="49"/>
      <c r="F35" s="49"/>
      <c r="G35" s="49"/>
      <c r="H35" s="49"/>
      <c r="I35" s="49"/>
      <c r="J35" s="49"/>
      <c r="K35" s="104"/>
      <c r="L35" s="105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</row>
    <row r="37" spans="2:23" x14ac:dyDescent="0.2">
      <c r="B37" s="12" t="s">
        <v>76</v>
      </c>
      <c r="C37" s="11"/>
      <c r="D37" s="73"/>
      <c r="E37" s="10"/>
      <c r="F37" s="10"/>
      <c r="G37" s="10"/>
      <c r="H37" s="10"/>
      <c r="I37" s="10"/>
      <c r="J37" s="10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</row>
    <row r="38" spans="2:23" x14ac:dyDescent="0.2"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</row>
    <row r="39" spans="2:23" s="3" customFormat="1" x14ac:dyDescent="0.2">
      <c r="B39" s="13" t="s">
        <v>77</v>
      </c>
      <c r="C39" s="14"/>
      <c r="D39" s="118"/>
      <c r="E39" s="13"/>
      <c r="F39" s="13"/>
      <c r="G39" s="13"/>
      <c r="H39" s="13"/>
      <c r="I39" s="13"/>
      <c r="J39" s="13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</row>
    <row r="40" spans="2:23" outlineLevel="1" x14ac:dyDescent="0.2"/>
    <row r="41" spans="2:23" outlineLevel="1" x14ac:dyDescent="0.2">
      <c r="B41" s="49"/>
      <c r="D41" s="36"/>
      <c r="K41" s="147"/>
      <c r="L41" s="147"/>
      <c r="M41" s="147"/>
      <c r="N41" s="147"/>
      <c r="O41" s="147"/>
      <c r="P41" s="147"/>
      <c r="Q41" s="147"/>
      <c r="R41" s="147"/>
      <c r="S41" s="147"/>
      <c r="T41" s="147"/>
      <c r="U41" s="147"/>
      <c r="V41" s="147"/>
      <c r="W41" s="147"/>
    </row>
    <row r="42" spans="2:23" outlineLevel="1" x14ac:dyDescent="0.2">
      <c r="B42" s="49"/>
      <c r="D42" s="36"/>
      <c r="K42" s="147"/>
      <c r="L42" s="147"/>
      <c r="M42" s="147"/>
      <c r="N42" s="147"/>
      <c r="O42" s="147"/>
      <c r="P42" s="147"/>
      <c r="Q42" s="147"/>
      <c r="R42" s="147"/>
      <c r="S42" s="147"/>
      <c r="T42" s="147"/>
      <c r="U42" s="147"/>
      <c r="V42" s="147"/>
      <c r="W42" s="147"/>
    </row>
    <row r="43" spans="2:23" outlineLevel="1" x14ac:dyDescent="0.2"/>
    <row r="44" spans="2:23" outlineLevel="1" x14ac:dyDescent="0.2">
      <c r="D44" s="51"/>
      <c r="E44" s="49"/>
      <c r="F44" s="49"/>
      <c r="G44" s="49"/>
      <c r="H44" s="49"/>
      <c r="I44" s="49"/>
      <c r="J44" s="49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</row>
    <row r="46" spans="2:23" s="3" customFormat="1" x14ac:dyDescent="0.2">
      <c r="B46" s="13" t="s">
        <v>79</v>
      </c>
      <c r="C46" s="14"/>
      <c r="D46" s="118"/>
      <c r="E46" s="13"/>
      <c r="F46" s="13"/>
      <c r="G46" s="13"/>
      <c r="H46" s="13"/>
      <c r="I46" s="13"/>
      <c r="J46" s="13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</row>
    <row r="47" spans="2:23" outlineLevel="1" x14ac:dyDescent="0.2"/>
    <row r="48" spans="2:23" outlineLevel="1" x14ac:dyDescent="0.2">
      <c r="B48" s="49"/>
      <c r="D48" s="36"/>
      <c r="K48" s="147"/>
      <c r="L48" s="147"/>
      <c r="M48" s="147"/>
      <c r="N48" s="147"/>
      <c r="O48" s="147"/>
      <c r="P48" s="147"/>
      <c r="Q48" s="147"/>
      <c r="R48" s="147"/>
      <c r="S48" s="147"/>
      <c r="T48" s="147"/>
      <c r="U48" s="147"/>
      <c r="V48" s="147"/>
      <c r="W48" s="147"/>
    </row>
    <row r="49" spans="2:23" outlineLevel="1" x14ac:dyDescent="0.2">
      <c r="B49" s="49"/>
      <c r="D49" s="36"/>
      <c r="K49" s="147"/>
      <c r="L49" s="147"/>
      <c r="M49" s="147"/>
      <c r="N49" s="147"/>
      <c r="O49" s="147"/>
      <c r="P49" s="147"/>
      <c r="Q49" s="147"/>
      <c r="R49" s="147"/>
      <c r="S49" s="147"/>
      <c r="T49" s="147"/>
      <c r="U49" s="147"/>
      <c r="V49" s="147"/>
      <c r="W49" s="147"/>
    </row>
    <row r="50" spans="2:23" outlineLevel="1" x14ac:dyDescent="0.2"/>
    <row r="51" spans="2:23" outlineLevel="1" x14ac:dyDescent="0.2">
      <c r="D51" s="51"/>
      <c r="E51" s="49"/>
      <c r="F51" s="49"/>
      <c r="G51" s="49"/>
      <c r="H51" s="49"/>
      <c r="I51" s="49"/>
      <c r="J51" s="49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</row>
    <row r="53" spans="2:23" x14ac:dyDescent="0.2">
      <c r="B53" s="12" t="s">
        <v>81</v>
      </c>
      <c r="C53" s="11"/>
      <c r="D53" s="73"/>
      <c r="E53" s="10"/>
      <c r="F53" s="10"/>
      <c r="G53" s="10"/>
      <c r="H53" s="10"/>
      <c r="I53" s="10"/>
      <c r="J53" s="10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</row>
    <row r="54" spans="2:23" outlineLevel="1" x14ac:dyDescent="0.2"/>
    <row r="55" spans="2:23" outlineLevel="1" x14ac:dyDescent="0.2">
      <c r="B55" s="15"/>
      <c r="C55" s="43"/>
      <c r="D55" s="36"/>
      <c r="E55" s="42"/>
      <c r="F55" s="42"/>
      <c r="G55" s="42"/>
      <c r="H55" s="42"/>
      <c r="I55" s="42"/>
      <c r="J55" s="42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</row>
    <row r="56" spans="2:23" outlineLevel="1" x14ac:dyDescent="0.2">
      <c r="B56" s="15"/>
      <c r="C56" s="43"/>
      <c r="D56" s="36"/>
      <c r="E56" s="42"/>
      <c r="F56" s="42"/>
      <c r="G56" s="42"/>
      <c r="H56" s="42"/>
      <c r="I56" s="42"/>
      <c r="J56" s="42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</row>
    <row r="57" spans="2:23" outlineLevel="1" x14ac:dyDescent="0.2">
      <c r="B57" s="15"/>
      <c r="C57" s="43"/>
      <c r="D57" s="36"/>
      <c r="E57" s="42"/>
      <c r="F57" s="42"/>
      <c r="G57" s="42"/>
      <c r="H57" s="42"/>
      <c r="I57" s="42"/>
      <c r="J57" s="42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</row>
    <row r="59" spans="2:23" x14ac:dyDescent="0.2">
      <c r="B59" s="12" t="s">
        <v>17</v>
      </c>
      <c r="C59" s="11"/>
      <c r="D59" s="73"/>
      <c r="E59" s="10"/>
      <c r="F59" s="10"/>
      <c r="G59" s="10"/>
      <c r="H59" s="10"/>
      <c r="I59" s="10"/>
      <c r="J59" s="10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</row>
    <row r="60" spans="2:23" outlineLevel="1" x14ac:dyDescent="0.2"/>
    <row r="61" spans="2:23" outlineLevel="1" x14ac:dyDescent="0.2">
      <c r="D61" s="51"/>
      <c r="E61" s="49"/>
      <c r="F61" s="49"/>
      <c r="G61" s="49"/>
      <c r="H61" s="49"/>
      <c r="I61" s="49"/>
      <c r="J61" s="49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</row>
    <row r="63" spans="2:23" x14ac:dyDescent="0.2">
      <c r="B63" s="12" t="s">
        <v>82</v>
      </c>
      <c r="C63" s="11"/>
      <c r="D63" s="73"/>
      <c r="E63" s="10"/>
      <c r="F63" s="10"/>
      <c r="G63" s="10"/>
      <c r="H63" s="10"/>
      <c r="I63" s="10"/>
      <c r="J63" s="10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</row>
    <row r="64" spans="2:23" outlineLevel="1" x14ac:dyDescent="0.2"/>
    <row r="65" spans="2:23" outlineLevel="1" x14ac:dyDescent="0.2">
      <c r="D65" s="51"/>
      <c r="E65" s="49"/>
      <c r="F65" s="49"/>
      <c r="G65" s="49"/>
      <c r="H65" s="49"/>
      <c r="I65" s="49"/>
      <c r="J65" s="49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</row>
    <row r="66" spans="2:23" s="29" customFormat="1" x14ac:dyDescent="0.2">
      <c r="C66" s="61"/>
      <c r="D66" s="51"/>
      <c r="E66" s="49"/>
      <c r="F66" s="49"/>
      <c r="G66" s="49"/>
      <c r="H66" s="49"/>
      <c r="I66" s="49"/>
      <c r="J66" s="49"/>
      <c r="K66" s="269"/>
      <c r="L66" s="269"/>
      <c r="M66" s="269"/>
      <c r="N66" s="269"/>
      <c r="O66" s="269"/>
      <c r="P66" s="269"/>
      <c r="Q66" s="269"/>
      <c r="R66" s="269"/>
      <c r="S66" s="269"/>
      <c r="T66" s="269"/>
      <c r="U66" s="269"/>
      <c r="V66" s="269"/>
      <c r="W66" s="269"/>
    </row>
    <row r="67" spans="2:23" x14ac:dyDescent="0.2">
      <c r="B67" s="12" t="s">
        <v>84</v>
      </c>
      <c r="C67" s="11"/>
      <c r="D67" s="73"/>
      <c r="E67" s="10"/>
      <c r="F67" s="10"/>
      <c r="G67" s="10"/>
      <c r="H67" s="10"/>
      <c r="I67" s="10"/>
      <c r="J67" s="10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</row>
    <row r="68" spans="2:23" outlineLevel="1" x14ac:dyDescent="0.2"/>
    <row r="69" spans="2:23" outlineLevel="1" x14ac:dyDescent="0.2">
      <c r="B69" s="42"/>
      <c r="C69" s="43"/>
      <c r="D69" s="94"/>
      <c r="E69" s="42"/>
      <c r="F69" s="42"/>
      <c r="G69" s="42"/>
      <c r="H69" s="42"/>
      <c r="I69" s="42"/>
      <c r="J69" s="42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</row>
    <row r="70" spans="2:23" outlineLevel="1" x14ac:dyDescent="0.2">
      <c r="D70" s="36"/>
      <c r="K70" s="2"/>
      <c r="L70" s="2"/>
    </row>
    <row r="71" spans="2:23" s="49" customFormat="1" outlineLevel="1" x14ac:dyDescent="0.2">
      <c r="C71" s="50"/>
      <c r="D71" s="51"/>
      <c r="K71" s="104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</row>
    <row r="72" spans="2:23" outlineLevel="1" x14ac:dyDescent="0.2"/>
    <row r="73" spans="2:23" outlineLevel="1" x14ac:dyDescent="0.2">
      <c r="B73" s="42"/>
      <c r="C73" s="43"/>
      <c r="D73" s="94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</row>
    <row r="74" spans="2:23" outlineLevel="1" x14ac:dyDescent="0.2">
      <c r="D74" s="36"/>
      <c r="K74" s="2"/>
      <c r="L74" s="2"/>
    </row>
    <row r="75" spans="2:23" outlineLevel="1" x14ac:dyDescent="0.2">
      <c r="B75" s="49"/>
      <c r="C75" s="50"/>
      <c r="D75" s="51"/>
      <c r="E75" s="49"/>
      <c r="F75" s="49"/>
      <c r="G75" s="49"/>
      <c r="H75" s="49"/>
      <c r="I75" s="49"/>
      <c r="J75" s="49"/>
      <c r="K75" s="104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</row>
    <row r="76" spans="2:23" outlineLevel="1" x14ac:dyDescent="0.2"/>
    <row r="77" spans="2:23" outlineLevel="1" x14ac:dyDescent="0.2">
      <c r="B77" s="42"/>
      <c r="C77" s="43"/>
      <c r="D77" s="94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</row>
    <row r="78" spans="2:23" outlineLevel="1" x14ac:dyDescent="0.2">
      <c r="D78" s="36"/>
      <c r="K78" s="2"/>
      <c r="L78" s="2"/>
    </row>
    <row r="79" spans="2:23" outlineLevel="1" x14ac:dyDescent="0.2">
      <c r="B79" s="49"/>
      <c r="C79" s="50"/>
      <c r="D79" s="51"/>
      <c r="E79" s="49"/>
      <c r="F79" s="49"/>
      <c r="G79" s="49"/>
      <c r="H79" s="49"/>
      <c r="I79" s="49"/>
      <c r="J79" s="49"/>
      <c r="K79" s="104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</row>
    <row r="80" spans="2:23" outlineLevel="1" x14ac:dyDescent="0.2"/>
    <row r="81" spans="2:23" outlineLevel="1" x14ac:dyDescent="0.2">
      <c r="B81" s="42"/>
      <c r="C81" s="43"/>
      <c r="D81" s="94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</row>
    <row r="82" spans="2:23" outlineLevel="1" x14ac:dyDescent="0.2">
      <c r="D82" s="36"/>
      <c r="K82" s="2"/>
      <c r="L82" s="2"/>
    </row>
    <row r="83" spans="2:23" outlineLevel="1" x14ac:dyDescent="0.2">
      <c r="B83" s="49"/>
      <c r="C83" s="50"/>
      <c r="D83" s="51"/>
      <c r="E83" s="49"/>
      <c r="F83" s="49"/>
      <c r="G83" s="49"/>
      <c r="H83" s="49"/>
      <c r="I83" s="49"/>
      <c r="J83" s="49"/>
      <c r="K83" s="104"/>
      <c r="L83" s="107"/>
      <c r="M83" s="107"/>
      <c r="N83" s="107"/>
      <c r="O83" s="107"/>
      <c r="P83" s="107"/>
      <c r="Q83" s="107"/>
      <c r="R83" s="107"/>
      <c r="S83" s="107"/>
      <c r="T83" s="107"/>
      <c r="U83" s="107"/>
      <c r="V83" s="107"/>
      <c r="W83" s="107"/>
    </row>
    <row r="84" spans="2:23" outlineLevel="1" x14ac:dyDescent="0.2"/>
    <row r="85" spans="2:23" outlineLevel="1" x14ac:dyDescent="0.2">
      <c r="B85" s="42"/>
      <c r="C85" s="43"/>
      <c r="D85" s="94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</row>
    <row r="86" spans="2:23" outlineLevel="1" x14ac:dyDescent="0.2">
      <c r="D86" s="36"/>
      <c r="K86" s="2"/>
      <c r="L86" s="2"/>
    </row>
    <row r="87" spans="2:23" outlineLevel="1" x14ac:dyDescent="0.2">
      <c r="B87" s="49"/>
      <c r="C87" s="50"/>
      <c r="D87" s="51"/>
      <c r="E87" s="49"/>
      <c r="F87" s="49"/>
      <c r="G87" s="49"/>
      <c r="H87" s="49"/>
      <c r="I87" s="49"/>
      <c r="J87" s="49"/>
      <c r="K87" s="107"/>
      <c r="L87" s="107"/>
      <c r="M87" s="107"/>
      <c r="N87" s="107"/>
      <c r="O87" s="107"/>
      <c r="P87" s="107"/>
      <c r="Q87" s="107"/>
      <c r="R87" s="107"/>
      <c r="S87" s="107"/>
      <c r="T87" s="107"/>
      <c r="U87" s="107"/>
      <c r="V87" s="107"/>
      <c r="W87" s="107"/>
    </row>
    <row r="88" spans="2:23" outlineLevel="1" x14ac:dyDescent="0.2"/>
    <row r="89" spans="2:23" outlineLevel="1" x14ac:dyDescent="0.2">
      <c r="B89" s="42"/>
      <c r="C89" s="43"/>
      <c r="D89" s="94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</row>
    <row r="90" spans="2:23" outlineLevel="1" x14ac:dyDescent="0.2">
      <c r="D90" s="36"/>
      <c r="K90" s="2"/>
      <c r="L90" s="2"/>
    </row>
    <row r="91" spans="2:23" outlineLevel="1" x14ac:dyDescent="0.2">
      <c r="B91" s="49"/>
      <c r="C91" s="50"/>
      <c r="D91" s="51"/>
      <c r="E91" s="49"/>
      <c r="F91" s="49"/>
      <c r="G91" s="49"/>
      <c r="H91" s="49"/>
      <c r="I91" s="49"/>
      <c r="J91" s="49"/>
      <c r="K91" s="107"/>
      <c r="L91" s="107"/>
      <c r="M91" s="107"/>
      <c r="N91" s="107"/>
      <c r="O91" s="107"/>
      <c r="P91" s="107"/>
      <c r="Q91" s="107"/>
      <c r="R91" s="107"/>
      <c r="S91" s="107"/>
      <c r="T91" s="107"/>
      <c r="U91" s="107"/>
      <c r="V91" s="107"/>
      <c r="W91" s="107"/>
    </row>
    <row r="92" spans="2:23" outlineLevel="1" x14ac:dyDescent="0.2"/>
    <row r="93" spans="2:23" outlineLevel="1" x14ac:dyDescent="0.2">
      <c r="B93" s="42"/>
      <c r="C93" s="43"/>
      <c r="D93" s="94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</row>
    <row r="94" spans="2:23" outlineLevel="1" x14ac:dyDescent="0.2">
      <c r="D94" s="36"/>
      <c r="K94" s="2"/>
      <c r="L94" s="2"/>
    </row>
    <row r="95" spans="2:23" outlineLevel="1" x14ac:dyDescent="0.2">
      <c r="B95" s="49"/>
      <c r="C95" s="50"/>
      <c r="D95" s="51"/>
      <c r="E95" s="49"/>
      <c r="F95" s="49"/>
      <c r="G95" s="49"/>
      <c r="H95" s="49"/>
      <c r="I95" s="49"/>
      <c r="J95" s="49"/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</row>
    <row r="96" spans="2:23" outlineLevel="1" x14ac:dyDescent="0.2"/>
    <row r="97" spans="2:23" outlineLevel="1" x14ac:dyDescent="0.2">
      <c r="B97" s="42"/>
      <c r="C97" s="43"/>
      <c r="D97" s="94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</row>
    <row r="98" spans="2:23" outlineLevel="1" x14ac:dyDescent="0.2">
      <c r="D98" s="36"/>
      <c r="K98" s="2"/>
      <c r="L98" s="2"/>
    </row>
    <row r="99" spans="2:23" outlineLevel="1" x14ac:dyDescent="0.2">
      <c r="B99" s="49"/>
      <c r="C99" s="50"/>
      <c r="D99" s="51"/>
      <c r="E99" s="49"/>
      <c r="F99" s="49"/>
      <c r="G99" s="49"/>
      <c r="H99" s="49"/>
      <c r="I99" s="49"/>
      <c r="J99" s="49"/>
      <c r="K99" s="107"/>
      <c r="L99" s="107"/>
      <c r="M99" s="107"/>
      <c r="N99" s="107"/>
      <c r="O99" s="107"/>
      <c r="P99" s="107"/>
      <c r="Q99" s="107"/>
      <c r="R99" s="107"/>
      <c r="S99" s="107"/>
      <c r="T99" s="107"/>
      <c r="U99" s="107"/>
      <c r="V99" s="107"/>
      <c r="W99" s="107"/>
    </row>
    <row r="100" spans="2:23" outlineLevel="1" x14ac:dyDescent="0.2"/>
    <row r="101" spans="2:23" outlineLevel="1" x14ac:dyDescent="0.2">
      <c r="B101" s="42"/>
      <c r="C101" s="43"/>
      <c r="D101" s="94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</row>
    <row r="102" spans="2:23" outlineLevel="1" x14ac:dyDescent="0.2">
      <c r="D102" s="36"/>
      <c r="K102" s="2"/>
      <c r="L102" s="2"/>
    </row>
    <row r="103" spans="2:23" outlineLevel="1" x14ac:dyDescent="0.2">
      <c r="B103" s="49"/>
      <c r="C103" s="50"/>
      <c r="D103" s="51"/>
      <c r="E103" s="49"/>
      <c r="F103" s="49"/>
      <c r="G103" s="49"/>
      <c r="H103" s="49"/>
      <c r="I103" s="49"/>
      <c r="J103" s="49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</row>
    <row r="104" spans="2:23" outlineLevel="1" x14ac:dyDescent="0.2"/>
    <row r="105" spans="2:23" outlineLevel="1" x14ac:dyDescent="0.2">
      <c r="B105" s="42"/>
      <c r="C105" s="43"/>
      <c r="D105" s="94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</row>
    <row r="106" spans="2:23" outlineLevel="1" x14ac:dyDescent="0.2">
      <c r="D106" s="36"/>
      <c r="K106" s="2"/>
      <c r="L106" s="2"/>
    </row>
    <row r="107" spans="2:23" outlineLevel="1" x14ac:dyDescent="0.2">
      <c r="B107" s="49"/>
      <c r="C107" s="50"/>
      <c r="D107" s="51"/>
      <c r="E107" s="49"/>
      <c r="F107" s="49"/>
      <c r="G107" s="49"/>
      <c r="H107" s="49"/>
      <c r="I107" s="49"/>
      <c r="J107" s="49"/>
      <c r="K107" s="107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</row>
    <row r="108" spans="2:23" outlineLevel="1" x14ac:dyDescent="0.2"/>
    <row r="109" spans="2:23" outlineLevel="1" x14ac:dyDescent="0.2"/>
    <row r="110" spans="2:23" s="29" customFormat="1" outlineLevel="1" x14ac:dyDescent="0.2">
      <c r="B110" s="209"/>
      <c r="C110" s="97"/>
      <c r="D110" s="98"/>
      <c r="E110" s="96"/>
      <c r="F110" s="96"/>
      <c r="G110" s="96"/>
      <c r="H110" s="96"/>
      <c r="I110" s="96"/>
      <c r="J110" s="96"/>
      <c r="K110" s="96"/>
      <c r="L110" s="96"/>
      <c r="M110" s="96"/>
      <c r="N110" s="96"/>
      <c r="O110" s="96"/>
      <c r="P110" s="96"/>
      <c r="Q110" s="96"/>
      <c r="R110" s="96"/>
      <c r="S110" s="96"/>
      <c r="T110" s="96"/>
      <c r="U110" s="96"/>
      <c r="V110" s="96"/>
      <c r="W110" s="96"/>
    </row>
    <row r="111" spans="2:23" outlineLevel="1" x14ac:dyDescent="0.2">
      <c r="D111" s="36"/>
      <c r="K111" s="2"/>
      <c r="L111" s="2"/>
    </row>
    <row r="112" spans="2:23" outlineLevel="1" x14ac:dyDescent="0.2">
      <c r="B112" s="49"/>
      <c r="C112" s="50"/>
      <c r="D112" s="51"/>
      <c r="E112" s="49"/>
      <c r="F112" s="49"/>
      <c r="G112" s="49"/>
      <c r="H112" s="49"/>
      <c r="I112" s="49"/>
      <c r="J112" s="49"/>
      <c r="K112" s="107"/>
      <c r="L112" s="107"/>
      <c r="M112" s="107"/>
      <c r="N112" s="107"/>
      <c r="O112" s="107"/>
      <c r="P112" s="107"/>
      <c r="Q112" s="107"/>
      <c r="R112" s="107"/>
      <c r="S112" s="107"/>
      <c r="T112" s="107"/>
      <c r="U112" s="107"/>
      <c r="V112" s="107"/>
      <c r="W112" s="107"/>
    </row>
    <row r="113" spans="2:23" s="29" customFormat="1" outlineLevel="1" x14ac:dyDescent="0.2">
      <c r="B113" s="92"/>
      <c r="C113" s="61"/>
      <c r="D113" s="51"/>
      <c r="E113" s="193"/>
      <c r="F113" s="193"/>
    </row>
    <row r="114" spans="2:23" s="29" customFormat="1" outlineLevel="1" x14ac:dyDescent="0.2">
      <c r="B114" s="209"/>
      <c r="C114" s="97"/>
      <c r="D114" s="98"/>
      <c r="E114" s="96"/>
      <c r="F114" s="96"/>
      <c r="G114" s="96"/>
      <c r="H114" s="96"/>
      <c r="I114" s="96"/>
      <c r="J114" s="96"/>
      <c r="K114" s="96"/>
      <c r="L114" s="96"/>
      <c r="M114" s="96"/>
      <c r="N114" s="96"/>
      <c r="O114" s="96"/>
      <c r="P114" s="96"/>
      <c r="Q114" s="96"/>
      <c r="R114" s="96"/>
      <c r="S114" s="96"/>
      <c r="T114" s="96"/>
      <c r="U114" s="96"/>
      <c r="V114" s="96"/>
      <c r="W114" s="96"/>
    </row>
    <row r="115" spans="2:23" outlineLevel="1" x14ac:dyDescent="0.2">
      <c r="D115" s="36"/>
      <c r="K115" s="2"/>
      <c r="L115" s="2"/>
    </row>
    <row r="116" spans="2:23" outlineLevel="1" x14ac:dyDescent="0.2">
      <c r="B116" s="49"/>
      <c r="C116" s="50"/>
      <c r="D116" s="51"/>
      <c r="E116" s="49"/>
      <c r="F116" s="49"/>
      <c r="G116" s="49"/>
      <c r="H116" s="49"/>
      <c r="I116" s="49"/>
      <c r="J116" s="49"/>
      <c r="K116" s="107"/>
      <c r="L116" s="107"/>
      <c r="M116" s="107"/>
      <c r="N116" s="107"/>
      <c r="O116" s="107"/>
      <c r="P116" s="107"/>
      <c r="Q116" s="107"/>
      <c r="R116" s="107"/>
      <c r="S116" s="107"/>
      <c r="T116" s="107"/>
      <c r="U116" s="107"/>
      <c r="V116" s="107"/>
      <c r="W116" s="107"/>
    </row>
    <row r="117" spans="2:23" outlineLevel="1" x14ac:dyDescent="0.2">
      <c r="B117" s="92"/>
      <c r="C117" s="61"/>
      <c r="D117" s="51"/>
      <c r="E117" s="193"/>
      <c r="F117" s="193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</row>
    <row r="118" spans="2:23" outlineLevel="1" x14ac:dyDescent="0.2">
      <c r="B118" s="209"/>
      <c r="C118" s="97"/>
      <c r="D118" s="98"/>
      <c r="E118" s="96"/>
      <c r="F118" s="96"/>
      <c r="G118" s="96"/>
      <c r="H118" s="96"/>
      <c r="I118" s="96"/>
      <c r="J118" s="96"/>
      <c r="K118" s="96"/>
      <c r="L118" s="96"/>
      <c r="M118" s="96"/>
      <c r="N118" s="96"/>
      <c r="O118" s="96"/>
      <c r="P118" s="96"/>
      <c r="Q118" s="96"/>
      <c r="R118" s="96"/>
      <c r="S118" s="96"/>
      <c r="T118" s="96"/>
      <c r="U118" s="96"/>
      <c r="V118" s="96"/>
      <c r="W118" s="96"/>
    </row>
    <row r="119" spans="2:23" outlineLevel="1" x14ac:dyDescent="0.2">
      <c r="D119" s="36"/>
      <c r="K119" s="2"/>
      <c r="L119" s="2"/>
    </row>
    <row r="120" spans="2:23" outlineLevel="1" x14ac:dyDescent="0.2">
      <c r="B120" s="49"/>
      <c r="C120" s="50"/>
      <c r="D120" s="51"/>
      <c r="E120" s="49"/>
      <c r="F120" s="49"/>
      <c r="G120" s="49"/>
      <c r="H120" s="49"/>
      <c r="I120" s="49"/>
      <c r="J120" s="49"/>
      <c r="K120" s="107"/>
      <c r="L120" s="107"/>
      <c r="M120" s="107"/>
      <c r="N120" s="107"/>
      <c r="O120" s="107"/>
      <c r="P120" s="107"/>
      <c r="Q120" s="107"/>
      <c r="R120" s="107"/>
      <c r="S120" s="107"/>
      <c r="T120" s="107"/>
      <c r="U120" s="107"/>
      <c r="V120" s="107"/>
      <c r="W120" s="107"/>
    </row>
    <row r="121" spans="2:23" s="29" customFormat="1" outlineLevel="1" x14ac:dyDescent="0.2">
      <c r="B121" s="92"/>
      <c r="C121" s="61"/>
      <c r="D121" s="51"/>
      <c r="E121" s="193"/>
      <c r="F121" s="193"/>
    </row>
    <row r="122" spans="2:23" s="29" customFormat="1" outlineLevel="1" x14ac:dyDescent="0.2">
      <c r="B122" s="209"/>
      <c r="C122" s="97"/>
      <c r="D122" s="98"/>
      <c r="E122" s="96"/>
      <c r="F122" s="96"/>
      <c r="G122" s="96"/>
      <c r="H122" s="96"/>
      <c r="I122" s="96"/>
      <c r="J122" s="96"/>
      <c r="K122" s="96"/>
      <c r="L122" s="96"/>
      <c r="M122" s="96"/>
      <c r="N122" s="96"/>
      <c r="O122" s="96"/>
      <c r="P122" s="96"/>
      <c r="Q122" s="96"/>
      <c r="R122" s="96"/>
      <c r="S122" s="96"/>
      <c r="T122" s="96"/>
      <c r="U122" s="96"/>
      <c r="V122" s="96"/>
      <c r="W122" s="96"/>
    </row>
    <row r="123" spans="2:23" outlineLevel="1" x14ac:dyDescent="0.2">
      <c r="D123" s="36"/>
      <c r="K123" s="2"/>
      <c r="L123" s="2"/>
    </row>
    <row r="124" spans="2:23" outlineLevel="1" x14ac:dyDescent="0.2">
      <c r="B124" s="49"/>
      <c r="C124" s="50"/>
      <c r="D124" s="51"/>
      <c r="E124" s="49"/>
      <c r="F124" s="49"/>
      <c r="G124" s="49"/>
      <c r="H124" s="49"/>
      <c r="I124" s="49"/>
      <c r="J124" s="49"/>
      <c r="K124" s="107"/>
      <c r="L124" s="107"/>
      <c r="M124" s="107"/>
      <c r="N124" s="107"/>
      <c r="O124" s="107"/>
      <c r="P124" s="107"/>
      <c r="Q124" s="107"/>
      <c r="R124" s="107"/>
      <c r="S124" s="107"/>
      <c r="T124" s="107"/>
      <c r="U124" s="107"/>
      <c r="V124" s="107"/>
      <c r="W124" s="107"/>
    </row>
    <row r="125" spans="2:23" s="29" customFormat="1" outlineLevel="1" x14ac:dyDescent="0.2">
      <c r="B125" s="92"/>
      <c r="C125" s="61"/>
      <c r="D125" s="51"/>
      <c r="E125" s="193"/>
      <c r="F125" s="193"/>
    </row>
    <row r="126" spans="2:23" s="29" customFormat="1" outlineLevel="1" x14ac:dyDescent="0.2">
      <c r="B126" s="209"/>
      <c r="C126" s="97"/>
      <c r="D126" s="98"/>
      <c r="E126" s="96"/>
      <c r="F126" s="96"/>
      <c r="G126" s="96"/>
      <c r="H126" s="96"/>
      <c r="I126" s="96"/>
      <c r="J126" s="96"/>
      <c r="K126" s="96"/>
      <c r="L126" s="96"/>
      <c r="M126" s="96"/>
      <c r="N126" s="96"/>
      <c r="O126" s="96"/>
      <c r="P126" s="96"/>
      <c r="Q126" s="96"/>
      <c r="R126" s="96"/>
      <c r="S126" s="96"/>
      <c r="T126" s="96"/>
      <c r="U126" s="96"/>
      <c r="V126" s="96"/>
      <c r="W126" s="96"/>
    </row>
    <row r="127" spans="2:23" outlineLevel="1" x14ac:dyDescent="0.2">
      <c r="D127" s="36"/>
      <c r="K127" s="2"/>
      <c r="L127" s="2"/>
    </row>
    <row r="128" spans="2:23" outlineLevel="1" x14ac:dyDescent="0.2">
      <c r="B128" s="49"/>
      <c r="C128" s="50"/>
      <c r="D128" s="51"/>
      <c r="E128" s="49"/>
      <c r="F128" s="49"/>
      <c r="G128" s="49"/>
      <c r="H128" s="49"/>
      <c r="I128" s="49"/>
      <c r="J128" s="49"/>
      <c r="K128" s="107"/>
      <c r="L128" s="107"/>
      <c r="M128" s="107"/>
      <c r="N128" s="107"/>
      <c r="O128" s="107"/>
      <c r="P128" s="107"/>
      <c r="Q128" s="107"/>
      <c r="R128" s="107"/>
      <c r="S128" s="107"/>
      <c r="T128" s="107"/>
      <c r="U128" s="107"/>
      <c r="V128" s="107"/>
      <c r="W128" s="107"/>
    </row>
    <row r="129" spans="2:23" s="29" customFormat="1" outlineLevel="1" x14ac:dyDescent="0.2">
      <c r="B129" s="92"/>
      <c r="C129" s="61"/>
      <c r="D129" s="51"/>
      <c r="E129" s="193"/>
      <c r="F129" s="193"/>
    </row>
    <row r="130" spans="2:23" s="29" customFormat="1" outlineLevel="1" x14ac:dyDescent="0.2">
      <c r="B130" s="209"/>
      <c r="C130" s="97"/>
      <c r="D130" s="98"/>
      <c r="E130" s="96"/>
      <c r="F130" s="96"/>
      <c r="G130" s="96"/>
      <c r="H130" s="96"/>
      <c r="I130" s="96"/>
      <c r="J130" s="96"/>
      <c r="K130" s="96"/>
      <c r="L130" s="96"/>
      <c r="M130" s="96"/>
      <c r="N130" s="96"/>
      <c r="O130" s="96"/>
      <c r="P130" s="96"/>
      <c r="Q130" s="96"/>
      <c r="R130" s="96"/>
      <c r="S130" s="96"/>
      <c r="T130" s="96"/>
      <c r="U130" s="96"/>
      <c r="V130" s="96"/>
      <c r="W130" s="96"/>
    </row>
    <row r="131" spans="2:23" outlineLevel="1" x14ac:dyDescent="0.2">
      <c r="D131" s="36"/>
      <c r="K131" s="2"/>
      <c r="L131" s="2"/>
    </row>
    <row r="132" spans="2:23" outlineLevel="1" x14ac:dyDescent="0.2">
      <c r="B132" s="49"/>
      <c r="C132" s="50"/>
      <c r="D132" s="51"/>
      <c r="E132" s="49"/>
      <c r="F132" s="49"/>
      <c r="G132" s="49"/>
      <c r="H132" s="49"/>
      <c r="I132" s="49"/>
      <c r="J132" s="49"/>
      <c r="K132" s="107"/>
      <c r="L132" s="107"/>
      <c r="M132" s="107"/>
      <c r="N132" s="107"/>
      <c r="O132" s="107"/>
      <c r="P132" s="107"/>
      <c r="Q132" s="107"/>
      <c r="R132" s="107"/>
      <c r="S132" s="107"/>
      <c r="T132" s="107"/>
      <c r="U132" s="107"/>
      <c r="V132" s="107"/>
      <c r="W132" s="107"/>
    </row>
    <row r="133" spans="2:23" outlineLevel="1" x14ac:dyDescent="0.2"/>
    <row r="134" spans="2:23" outlineLevel="1" x14ac:dyDescent="0.2">
      <c r="D134" s="36"/>
      <c r="K134" s="147"/>
      <c r="L134" s="147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</row>
    <row r="135" spans="2:23" outlineLevel="1" x14ac:dyDescent="0.2"/>
    <row r="136" spans="2:23" outlineLevel="1" x14ac:dyDescent="0.2">
      <c r="B136" s="42"/>
      <c r="C136" s="43"/>
      <c r="D136" s="94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</row>
    <row r="137" spans="2:23" outlineLevel="1" x14ac:dyDescent="0.2">
      <c r="D137" s="36"/>
      <c r="K137" s="2"/>
      <c r="L137" s="2"/>
    </row>
    <row r="138" spans="2:23" outlineLevel="1" x14ac:dyDescent="0.2">
      <c r="B138" s="49"/>
      <c r="C138" s="50"/>
      <c r="D138" s="51"/>
      <c r="E138" s="49"/>
      <c r="F138" s="49"/>
      <c r="G138" s="49"/>
      <c r="H138" s="49"/>
      <c r="I138" s="49"/>
      <c r="J138" s="49"/>
      <c r="K138" s="107"/>
      <c r="L138" s="107"/>
      <c r="M138" s="107"/>
      <c r="N138" s="107"/>
      <c r="O138" s="107"/>
      <c r="P138" s="107"/>
      <c r="Q138" s="107"/>
      <c r="R138" s="107"/>
      <c r="S138" s="107"/>
      <c r="T138" s="107"/>
      <c r="U138" s="107"/>
      <c r="V138" s="107"/>
      <c r="W138" s="107"/>
    </row>
    <row r="139" spans="2:23" outlineLevel="1" x14ac:dyDescent="0.2"/>
    <row r="140" spans="2:23" outlineLevel="1" x14ac:dyDescent="0.2">
      <c r="B140" s="42"/>
      <c r="C140" s="43"/>
      <c r="D140" s="94"/>
      <c r="E140" s="42"/>
      <c r="F140" s="42"/>
      <c r="G140" s="42"/>
      <c r="H140" s="42"/>
      <c r="I140" s="42"/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</row>
    <row r="141" spans="2:23" outlineLevel="1" x14ac:dyDescent="0.2">
      <c r="D141" s="36"/>
      <c r="K141" s="2"/>
      <c r="L141" s="2"/>
    </row>
    <row r="142" spans="2:23" outlineLevel="1" x14ac:dyDescent="0.2">
      <c r="B142" s="49"/>
      <c r="C142" s="50"/>
      <c r="D142" s="51"/>
      <c r="E142" s="49"/>
      <c r="F142" s="49"/>
      <c r="G142" s="49"/>
      <c r="H142" s="49"/>
      <c r="I142" s="49"/>
      <c r="J142" s="49"/>
      <c r="K142" s="107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7"/>
      <c r="W142" s="107"/>
    </row>
    <row r="143" spans="2:23" outlineLevel="1" x14ac:dyDescent="0.2"/>
    <row r="144" spans="2:23" outlineLevel="1" x14ac:dyDescent="0.2">
      <c r="B144" s="42"/>
      <c r="C144" s="43"/>
      <c r="D144" s="94"/>
      <c r="E144" s="42"/>
      <c r="F144" s="42"/>
      <c r="G144" s="42"/>
      <c r="H144" s="42"/>
      <c r="I144" s="42"/>
      <c r="J144" s="42"/>
      <c r="K144" s="94"/>
      <c r="L144" s="94"/>
      <c r="M144" s="94"/>
      <c r="N144" s="94"/>
      <c r="O144" s="94"/>
      <c r="P144" s="94"/>
      <c r="Q144" s="94"/>
      <c r="R144" s="94"/>
      <c r="S144" s="94"/>
      <c r="T144" s="94"/>
      <c r="U144" s="94"/>
      <c r="V144" s="94"/>
      <c r="W144" s="94"/>
    </row>
    <row r="145" spans="2:23" outlineLevel="1" x14ac:dyDescent="0.2">
      <c r="D145" s="36"/>
      <c r="K145" s="2"/>
      <c r="L145" s="2"/>
    </row>
    <row r="146" spans="2:23" outlineLevel="1" x14ac:dyDescent="0.2">
      <c r="B146" s="49"/>
      <c r="C146" s="50"/>
      <c r="D146" s="51"/>
      <c r="E146" s="49"/>
      <c r="F146" s="49"/>
      <c r="G146" s="49"/>
      <c r="H146" s="49"/>
      <c r="I146" s="49"/>
      <c r="J146" s="49"/>
      <c r="K146" s="107"/>
      <c r="L146" s="107"/>
      <c r="M146" s="107"/>
      <c r="N146" s="107"/>
      <c r="O146" s="107"/>
      <c r="P146" s="107"/>
      <c r="Q146" s="107"/>
      <c r="R146" s="107"/>
      <c r="S146" s="107"/>
      <c r="T146" s="107"/>
      <c r="U146" s="107"/>
      <c r="V146" s="107"/>
      <c r="W146" s="107"/>
    </row>
    <row r="147" spans="2:23" outlineLevel="1" x14ac:dyDescent="0.2"/>
    <row r="148" spans="2:23" outlineLevel="1" x14ac:dyDescent="0.2">
      <c r="B148" s="42"/>
      <c r="C148" s="43"/>
      <c r="D148" s="94"/>
      <c r="E148" s="42"/>
      <c r="F148" s="42"/>
      <c r="G148" s="42"/>
      <c r="H148" s="42"/>
      <c r="I148" s="42"/>
      <c r="J148" s="42"/>
      <c r="K148" s="42"/>
      <c r="L148" s="42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</row>
    <row r="149" spans="2:23" outlineLevel="1" x14ac:dyDescent="0.2">
      <c r="D149" s="36"/>
      <c r="K149" s="2"/>
      <c r="L149" s="2"/>
    </row>
    <row r="150" spans="2:23" outlineLevel="1" x14ac:dyDescent="0.2">
      <c r="B150" s="49"/>
      <c r="C150" s="50"/>
      <c r="D150" s="51"/>
      <c r="E150" s="49"/>
      <c r="F150" s="49"/>
      <c r="G150" s="49"/>
      <c r="H150" s="49"/>
      <c r="I150" s="49"/>
      <c r="J150" s="49"/>
      <c r="K150" s="107"/>
      <c r="L150" s="107"/>
      <c r="M150" s="107"/>
      <c r="N150" s="107"/>
      <c r="O150" s="107"/>
      <c r="P150" s="107"/>
      <c r="Q150" s="107"/>
      <c r="R150" s="107"/>
      <c r="S150" s="107"/>
      <c r="T150" s="107"/>
      <c r="U150" s="107"/>
      <c r="V150" s="107"/>
      <c r="W150" s="107"/>
    </row>
    <row r="151" spans="2:23" outlineLevel="1" x14ac:dyDescent="0.2">
      <c r="B151" s="49"/>
      <c r="C151" s="50"/>
      <c r="D151" s="51"/>
      <c r="E151" s="49"/>
      <c r="F151" s="49"/>
      <c r="G151" s="49"/>
      <c r="H151" s="49"/>
      <c r="I151" s="49"/>
      <c r="J151" s="49"/>
      <c r="K151" s="107"/>
      <c r="L151" s="107"/>
      <c r="M151" s="107"/>
      <c r="N151" s="107"/>
      <c r="O151" s="107"/>
      <c r="P151" s="107"/>
      <c r="Q151" s="107"/>
      <c r="R151" s="107"/>
      <c r="S151" s="107"/>
      <c r="T151" s="107"/>
      <c r="U151" s="107"/>
      <c r="V151" s="107"/>
      <c r="W151" s="107"/>
    </row>
    <row r="152" spans="2:23" outlineLevel="1" x14ac:dyDescent="0.2">
      <c r="B152" s="42"/>
      <c r="C152" s="43"/>
      <c r="D152" s="94"/>
      <c r="E152" s="42"/>
      <c r="F152" s="42"/>
      <c r="G152" s="42"/>
      <c r="H152" s="42"/>
      <c r="I152" s="42"/>
      <c r="J152" s="42"/>
      <c r="K152" s="42"/>
      <c r="L152" s="42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</row>
    <row r="153" spans="2:23" outlineLevel="1" x14ac:dyDescent="0.2">
      <c r="D153" s="36"/>
      <c r="K153" s="2"/>
      <c r="L153" s="2"/>
    </row>
    <row r="154" spans="2:23" outlineLevel="1" x14ac:dyDescent="0.2">
      <c r="B154" s="49"/>
      <c r="C154" s="50"/>
      <c r="D154" s="51"/>
      <c r="E154" s="49"/>
      <c r="F154" s="49"/>
      <c r="G154" s="49"/>
      <c r="H154" s="49"/>
      <c r="I154" s="49"/>
      <c r="J154" s="49"/>
      <c r="K154" s="107"/>
      <c r="L154" s="107"/>
      <c r="M154" s="107"/>
      <c r="N154" s="107"/>
      <c r="O154" s="107"/>
      <c r="P154" s="107"/>
      <c r="Q154" s="107"/>
      <c r="R154" s="107"/>
      <c r="S154" s="107"/>
      <c r="T154" s="107"/>
      <c r="U154" s="107"/>
      <c r="V154" s="107"/>
      <c r="W154" s="107"/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DF286-7679-4310-8AB4-64F99408B321}">
  <sheetPr>
    <tabColor rgb="FFA6E3B7"/>
  </sheetPr>
  <dimension ref="A1:Y10"/>
  <sheetViews>
    <sheetView showGridLines="0" zoomScale="130" zoomScaleNormal="130" workbookViewId="0">
      <pane xSplit="9" ySplit="2" topLeftCell="J3" activePane="bottomRight" state="frozen"/>
      <selection pane="topRight"/>
      <selection pane="bottomLeft"/>
      <selection pane="bottomRight" activeCell="B1" sqref="B1"/>
    </sheetView>
    <sheetView workbookViewId="1"/>
  </sheetViews>
  <sheetFormatPr defaultColWidth="0" defaultRowHeight="11.25" x14ac:dyDescent="0.2"/>
  <cols>
    <col min="1" max="1" width="2.83203125" customWidth="1"/>
    <col min="2" max="2" width="43.5" bestFit="1" customWidth="1"/>
    <col min="3" max="3" width="9.33203125" style="7" customWidth="1"/>
    <col min="4" max="4" width="12.83203125" style="35" customWidth="1"/>
    <col min="5" max="10" width="2" customWidth="1"/>
    <col min="11" max="11" width="12.1640625" bestFit="1" customWidth="1"/>
    <col min="12" max="12" width="13.33203125" bestFit="1" customWidth="1"/>
    <col min="13" max="23" width="12.1640625" bestFit="1" customWidth="1"/>
    <col min="24" max="24" width="9.33203125" customWidth="1"/>
    <col min="25" max="25" width="0" hidden="1" customWidth="1"/>
    <col min="26" max="16384" width="9.33203125" hidden="1"/>
  </cols>
  <sheetData>
    <row r="1" spans="2:23" s="3" customFormat="1" x14ac:dyDescent="0.2">
      <c r="B1" s="4" t="s">
        <v>62</v>
      </c>
      <c r="C1" s="5" t="s">
        <v>183</v>
      </c>
      <c r="D1" s="62"/>
      <c r="E1" s="4"/>
      <c r="F1" s="4"/>
      <c r="G1" s="4"/>
      <c r="H1" s="4"/>
      <c r="I1" s="4"/>
      <c r="J1" s="4"/>
      <c r="K1" s="83">
        <v>2022</v>
      </c>
      <c r="L1" s="83">
        <v>2023</v>
      </c>
      <c r="M1" s="83">
        <v>2024</v>
      </c>
      <c r="N1" s="83">
        <v>2025</v>
      </c>
      <c r="O1" s="83">
        <v>2026</v>
      </c>
      <c r="P1" s="83">
        <v>2027</v>
      </c>
      <c r="Q1" s="83">
        <v>2028</v>
      </c>
      <c r="R1" s="83">
        <v>2029</v>
      </c>
      <c r="S1" s="83">
        <v>2030</v>
      </c>
      <c r="T1" s="83">
        <v>2031</v>
      </c>
      <c r="U1" s="83">
        <v>2032</v>
      </c>
      <c r="V1" s="83">
        <v>2033</v>
      </c>
      <c r="W1" s="83">
        <v>2034</v>
      </c>
    </row>
    <row r="2" spans="2:23" s="15" customFormat="1" x14ac:dyDescent="0.2">
      <c r="B2" s="59" t="s">
        <v>109</v>
      </c>
      <c r="C2" s="60"/>
      <c r="D2" s="123"/>
      <c r="E2" s="59"/>
      <c r="F2" s="59"/>
      <c r="G2" s="59"/>
      <c r="H2" s="59"/>
      <c r="I2" s="59"/>
      <c r="J2" s="59"/>
      <c r="K2" s="59" t="s">
        <v>179</v>
      </c>
      <c r="L2" s="59" t="s">
        <v>179</v>
      </c>
      <c r="M2" s="59" t="s">
        <v>180</v>
      </c>
      <c r="N2" s="59" t="s">
        <v>180</v>
      </c>
      <c r="O2" s="59" t="s">
        <v>180</v>
      </c>
      <c r="P2" s="59" t="s">
        <v>180</v>
      </c>
      <c r="Q2" s="59" t="s">
        <v>180</v>
      </c>
      <c r="R2" s="59" t="s">
        <v>180</v>
      </c>
      <c r="S2" s="59" t="s">
        <v>180</v>
      </c>
      <c r="T2" s="59" t="s">
        <v>180</v>
      </c>
      <c r="U2" s="59" t="s">
        <v>180</v>
      </c>
      <c r="V2" s="59" t="s">
        <v>180</v>
      </c>
      <c r="W2" s="59" t="s">
        <v>180</v>
      </c>
    </row>
    <row r="3" spans="2:23" s="29" customFormat="1" x14ac:dyDescent="0.2">
      <c r="B3" s="20"/>
      <c r="C3" s="48"/>
      <c r="D3" s="72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</row>
    <row r="5" spans="2:23" x14ac:dyDescent="0.2">
      <c r="C5"/>
      <c r="D5"/>
    </row>
    <row r="6" spans="2:23" x14ac:dyDescent="0.2">
      <c r="C6"/>
      <c r="D6"/>
    </row>
    <row r="7" spans="2:23" x14ac:dyDescent="0.2">
      <c r="C7"/>
      <c r="D7"/>
    </row>
    <row r="8" spans="2:23" x14ac:dyDescent="0.2">
      <c r="C8"/>
      <c r="D8"/>
    </row>
    <row r="9" spans="2:23" x14ac:dyDescent="0.2">
      <c r="C9"/>
      <c r="D9"/>
    </row>
    <row r="10" spans="2:23" x14ac:dyDescent="0.2">
      <c r="C10"/>
      <c r="D10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BBA74-56BB-4C86-BBBC-883C8101392A}">
  <sheetPr>
    <tabColor rgb="FFA6E3B7"/>
  </sheetPr>
  <dimension ref="A1:Y268"/>
  <sheetViews>
    <sheetView showGridLines="0" zoomScaleNormal="100" workbookViewId="0">
      <pane xSplit="9" ySplit="1" topLeftCell="J2" activePane="bottomRight" state="frozen"/>
      <selection pane="topRight"/>
      <selection pane="bottomLeft"/>
      <selection pane="bottomRight"/>
    </sheetView>
    <sheetView workbookViewId="1"/>
  </sheetViews>
  <sheetFormatPr defaultColWidth="0" defaultRowHeight="11.25" outlineLevelRow="1" x14ac:dyDescent="0.2"/>
  <cols>
    <col min="1" max="1" width="2.83203125" customWidth="1"/>
    <col min="2" max="2" width="57.1640625" bestFit="1" customWidth="1"/>
    <col min="3" max="3" width="9.33203125" style="7" customWidth="1"/>
    <col min="4" max="4" width="11.6640625" style="36" customWidth="1"/>
    <col min="5" max="10" width="2" customWidth="1"/>
    <col min="11" max="13" width="12.83203125" bestFit="1" customWidth="1"/>
    <col min="14" max="24" width="9.33203125" customWidth="1"/>
    <col min="25" max="25" width="0" hidden="1" customWidth="1"/>
    <col min="26" max="16384" width="9.33203125" hidden="1"/>
  </cols>
  <sheetData>
    <row r="1" spans="2:23" s="3" customFormat="1" x14ac:dyDescent="0.2">
      <c r="B1" s="4" t="s">
        <v>62</v>
      </c>
      <c r="C1" s="5"/>
      <c r="D1" s="4"/>
      <c r="E1" s="4"/>
      <c r="F1" s="4"/>
      <c r="G1" s="4"/>
      <c r="H1" s="4"/>
      <c r="I1" s="4"/>
      <c r="J1" s="4"/>
      <c r="K1" s="83">
        <v>2022</v>
      </c>
      <c r="L1" s="83">
        <v>2023</v>
      </c>
      <c r="M1" s="83">
        <v>2024</v>
      </c>
      <c r="N1" s="83">
        <v>2025</v>
      </c>
      <c r="O1" s="83">
        <v>2026</v>
      </c>
      <c r="P1" s="83">
        <v>2027</v>
      </c>
      <c r="Q1" s="83">
        <v>2028</v>
      </c>
      <c r="R1" s="83">
        <v>2029</v>
      </c>
      <c r="S1" s="83">
        <v>2030</v>
      </c>
      <c r="T1" s="83">
        <v>2031</v>
      </c>
      <c r="U1" s="83">
        <v>2032</v>
      </c>
      <c r="V1" s="83">
        <v>2033</v>
      </c>
      <c r="W1" s="83">
        <v>2034</v>
      </c>
    </row>
    <row r="3" spans="2:23" x14ac:dyDescent="0.2">
      <c r="B3" s="46" t="s">
        <v>23</v>
      </c>
      <c r="C3" s="245"/>
      <c r="D3" s="246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</row>
    <row r="5" spans="2:23" x14ac:dyDescent="0.2">
      <c r="B5" s="12" t="s">
        <v>85</v>
      </c>
      <c r="C5" s="41"/>
      <c r="D5" s="4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</row>
    <row r="6" spans="2:23" hidden="1" outlineLevel="1" x14ac:dyDescent="0.2">
      <c r="K6" s="64"/>
      <c r="L6" s="64"/>
    </row>
    <row r="7" spans="2:23" hidden="1" outlineLevel="1" x14ac:dyDescent="0.2">
      <c r="C7" s="6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</row>
    <row r="8" spans="2:23" hidden="1" outlineLevel="1" x14ac:dyDescent="0.2">
      <c r="C8" s="6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</row>
    <row r="9" spans="2:23" s="3" customFormat="1" hidden="1" outlineLevel="1" x14ac:dyDescent="0.2">
      <c r="B9" s="8"/>
      <c r="C9" s="19"/>
      <c r="D9" s="37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2:23" hidden="1" outlineLevel="1" x14ac:dyDescent="0.2">
      <c r="C10" s="61"/>
    </row>
    <row r="11" spans="2:23" hidden="1" outlineLevel="1" x14ac:dyDescent="0.2">
      <c r="C11" s="6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</row>
    <row r="12" spans="2:23" hidden="1" outlineLevel="1" x14ac:dyDescent="0.2">
      <c r="C12" s="6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</row>
    <row r="13" spans="2:23" hidden="1" outlineLevel="1" x14ac:dyDescent="0.2">
      <c r="B13" s="8"/>
      <c r="C13" s="19"/>
      <c r="D13" s="37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</row>
    <row r="14" spans="2:23" hidden="1" outlineLevel="1" x14ac:dyDescent="0.2">
      <c r="C14" s="61"/>
      <c r="K14" s="64"/>
      <c r="L14" s="64"/>
    </row>
    <row r="15" spans="2:23" hidden="1" outlineLevel="1" x14ac:dyDescent="0.2">
      <c r="C15" s="6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</row>
    <row r="16" spans="2:23" hidden="1" outlineLevel="1" x14ac:dyDescent="0.2">
      <c r="C16" s="6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</row>
    <row r="17" spans="2:23" hidden="1" outlineLevel="1" x14ac:dyDescent="0.2">
      <c r="C17" s="6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</row>
    <row r="18" spans="2:23" hidden="1" outlineLevel="1" x14ac:dyDescent="0.2">
      <c r="C18" s="6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</row>
    <row r="19" spans="2:23" hidden="1" outlineLevel="1" x14ac:dyDescent="0.2">
      <c r="C19" s="6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</row>
    <row r="20" spans="2:23" hidden="1" outlineLevel="1" x14ac:dyDescent="0.2">
      <c r="C20" s="6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</row>
    <row r="21" spans="2:23" hidden="1" outlineLevel="1" x14ac:dyDescent="0.2">
      <c r="C21" s="6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</row>
    <row r="22" spans="2:23" s="3" customFormat="1" hidden="1" outlineLevel="1" x14ac:dyDescent="0.2">
      <c r="B22" s="8"/>
      <c r="C22" s="19"/>
      <c r="D22" s="37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</row>
    <row r="23" spans="2:23" hidden="1" outlineLevel="1" x14ac:dyDescent="0.2">
      <c r="C23" s="61"/>
    </row>
    <row r="24" spans="2:23" hidden="1" outlineLevel="1" x14ac:dyDescent="0.2">
      <c r="B24" s="8"/>
      <c r="C24" s="19"/>
      <c r="D24" s="37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</row>
    <row r="25" spans="2:23" hidden="1" outlineLevel="1" x14ac:dyDescent="0.2">
      <c r="C25" s="61"/>
    </row>
    <row r="26" spans="2:23" hidden="1" outlineLevel="1" x14ac:dyDescent="0.2">
      <c r="C26" s="6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</row>
    <row r="27" spans="2:23" hidden="1" outlineLevel="1" x14ac:dyDescent="0.2">
      <c r="C27" s="6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</row>
    <row r="28" spans="2:23" hidden="1" outlineLevel="1" x14ac:dyDescent="0.2">
      <c r="C28" s="6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</row>
    <row r="29" spans="2:23" hidden="1" outlineLevel="1" x14ac:dyDescent="0.2">
      <c r="C29" s="6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</row>
    <row r="30" spans="2:23" hidden="1" outlineLevel="1" x14ac:dyDescent="0.2">
      <c r="C30" s="6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</row>
    <row r="31" spans="2:23" hidden="1" outlineLevel="1" x14ac:dyDescent="0.2">
      <c r="C31" s="6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</row>
    <row r="32" spans="2:23" hidden="1" outlineLevel="1" x14ac:dyDescent="0.2">
      <c r="C32" s="6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</row>
    <row r="33" spans="2:23" hidden="1" outlineLevel="1" x14ac:dyDescent="0.2">
      <c r="C33" s="6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</row>
    <row r="34" spans="2:23" hidden="1" outlineLevel="1" x14ac:dyDescent="0.2"/>
    <row r="35" spans="2:23" s="3" customFormat="1" hidden="1" outlineLevel="1" x14ac:dyDescent="0.2">
      <c r="B35" s="8"/>
      <c r="C35" s="9"/>
      <c r="D35" s="37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</row>
    <row r="36" spans="2:23" hidden="1" outlineLevel="1" x14ac:dyDescent="0.2">
      <c r="B36" s="32"/>
      <c r="C36" s="57"/>
      <c r="D36" s="58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</row>
    <row r="37" spans="2:23" hidden="1" outlineLevel="1" x14ac:dyDescent="0.2"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</row>
    <row r="38" spans="2:23" hidden="1" outlineLevel="1" x14ac:dyDescent="0.2">
      <c r="B38" s="32"/>
      <c r="C38" s="57"/>
      <c r="D38" s="58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</row>
    <row r="39" spans="2:23" s="3" customFormat="1" hidden="1" outlineLevel="1" x14ac:dyDescent="0.2">
      <c r="B39" s="8"/>
      <c r="C39" s="9"/>
      <c r="D39" s="37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</row>
    <row r="40" spans="2:23" hidden="1" outlineLevel="1" x14ac:dyDescent="0.2">
      <c r="B40" s="32"/>
      <c r="C40" s="57"/>
      <c r="D40" s="58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</row>
    <row r="41" spans="2:23" hidden="1" outlineLevel="1" x14ac:dyDescent="0.2">
      <c r="B41" s="32"/>
      <c r="C41" s="57"/>
      <c r="D41" s="58"/>
      <c r="E41" s="32"/>
      <c r="F41" s="32"/>
      <c r="G41" s="32"/>
      <c r="H41" s="32"/>
      <c r="I41" s="32"/>
      <c r="J41" s="32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</row>
    <row r="42" spans="2:23" hidden="1" outlineLevel="1" x14ac:dyDescent="0.2">
      <c r="B42" s="87"/>
      <c r="C42" s="57"/>
      <c r="D42" s="58"/>
      <c r="E42" s="32"/>
      <c r="F42" s="32"/>
      <c r="G42" s="32"/>
      <c r="H42" s="32"/>
      <c r="I42" s="32"/>
      <c r="J42" s="32"/>
      <c r="K42" s="89"/>
      <c r="L42" s="89"/>
      <c r="M42" s="89"/>
      <c r="N42" s="89"/>
      <c r="O42" s="89"/>
      <c r="P42" s="89"/>
      <c r="Q42" s="89"/>
      <c r="R42" s="89"/>
      <c r="S42" s="89"/>
      <c r="T42" s="89"/>
      <c r="U42" s="89"/>
      <c r="V42" s="89"/>
      <c r="W42" s="89"/>
    </row>
    <row r="43" spans="2:23" hidden="1" outlineLevel="1" x14ac:dyDescent="0.2">
      <c r="B43" s="32"/>
      <c r="C43" s="57"/>
      <c r="D43" s="58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</row>
    <row r="44" spans="2:23" hidden="1" outlineLevel="1" x14ac:dyDescent="0.2">
      <c r="B44" s="143"/>
      <c r="C44" s="144"/>
      <c r="D44" s="58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</row>
    <row r="45" spans="2:23" hidden="1" outlineLevel="1" x14ac:dyDescent="0.2">
      <c r="B45" s="143"/>
      <c r="C45" s="144"/>
      <c r="D45" s="58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</row>
    <row r="46" spans="2:23" hidden="1" outlineLevel="1" x14ac:dyDescent="0.2">
      <c r="B46" s="143"/>
      <c r="C46" s="144"/>
      <c r="D46" s="58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</row>
    <row r="47" spans="2:23" hidden="1" outlineLevel="1" x14ac:dyDescent="0.2">
      <c r="B47" s="143"/>
      <c r="C47" s="144"/>
      <c r="D47" s="58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</row>
    <row r="48" spans="2:23" hidden="1" outlineLevel="1" x14ac:dyDescent="0.2">
      <c r="B48" s="143"/>
      <c r="C48" s="144"/>
      <c r="D48" s="58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</row>
    <row r="49" spans="1:23" s="3" customFormat="1" hidden="1" outlineLevel="1" x14ac:dyDescent="0.2">
      <c r="B49" s="8"/>
      <c r="C49" s="9"/>
      <c r="D49" s="37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</row>
    <row r="50" spans="1:23" collapsed="1" x14ac:dyDescent="0.2"/>
    <row r="51" spans="1:23" x14ac:dyDescent="0.2">
      <c r="B51" s="12" t="s">
        <v>92</v>
      </c>
      <c r="C51" s="41"/>
      <c r="D51" s="4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</row>
    <row r="52" spans="1:23" hidden="1" outlineLevel="1" x14ac:dyDescent="0.2"/>
    <row r="53" spans="1:23" hidden="1" outlineLevel="1" x14ac:dyDescent="0.2">
      <c r="A53" s="28"/>
      <c r="B53" s="28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</row>
    <row r="54" spans="1:23" hidden="1" outlineLevel="1" x14ac:dyDescent="0.2">
      <c r="A54" s="28"/>
      <c r="B54" s="91"/>
      <c r="C54" s="16"/>
      <c r="E54" s="15"/>
      <c r="F54" s="15"/>
      <c r="G54" s="15"/>
      <c r="H54" s="15"/>
      <c r="I54" s="15"/>
      <c r="J54" s="15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</row>
    <row r="55" spans="1:23" hidden="1" outlineLevel="1" x14ac:dyDescent="0.2">
      <c r="A55" s="28"/>
      <c r="B55" s="91"/>
      <c r="C55" s="16"/>
      <c r="E55" s="15"/>
      <c r="F55" s="15"/>
      <c r="G55" s="15"/>
      <c r="H55" s="15"/>
      <c r="I55" s="15"/>
      <c r="J55" s="15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</row>
    <row r="56" spans="1:23" hidden="1" outlineLevel="1" x14ac:dyDescent="0.2">
      <c r="A56" s="28"/>
      <c r="B56" s="28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</row>
    <row r="57" spans="1:23" s="29" customFormat="1" hidden="1" outlineLevel="1" x14ac:dyDescent="0.2">
      <c r="A57" s="92"/>
      <c r="B57" s="92"/>
      <c r="C57" s="61"/>
      <c r="D57" s="51"/>
      <c r="K57" s="90"/>
      <c r="L57" s="49"/>
    </row>
    <row r="58" spans="1:23" s="29" customFormat="1" hidden="1" outlineLevel="1" x14ac:dyDescent="0.2">
      <c r="A58" s="92"/>
      <c r="B58" s="92"/>
      <c r="C58" s="61"/>
      <c r="D58" s="36"/>
    </row>
    <row r="59" spans="1:23" s="29" customFormat="1" hidden="1" outlineLevel="1" x14ac:dyDescent="0.2">
      <c r="A59" s="92"/>
      <c r="B59" s="93"/>
      <c r="C59" s="50"/>
      <c r="D59" s="51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</row>
    <row r="60" spans="1:23" s="29" customFormat="1" hidden="1" outlineLevel="1" x14ac:dyDescent="0.2">
      <c r="A60" s="92"/>
      <c r="B60" s="49"/>
      <c r="C60" s="50"/>
      <c r="D60" s="51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</row>
    <row r="61" spans="1:23" hidden="1" outlineLevel="1" x14ac:dyDescent="0.2">
      <c r="A61" s="28"/>
      <c r="B61" s="28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</row>
    <row r="62" spans="1:23" hidden="1" outlineLevel="1" x14ac:dyDescent="0.2">
      <c r="A62" s="28"/>
      <c r="B62" s="28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</row>
    <row r="63" spans="1:23" hidden="1" outlineLevel="1" x14ac:dyDescent="0.2">
      <c r="A63" s="28"/>
      <c r="B63" s="28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</row>
    <row r="64" spans="1:23" s="29" customFormat="1" hidden="1" outlineLevel="1" x14ac:dyDescent="0.2">
      <c r="A64" s="92"/>
      <c r="B64" s="93"/>
      <c r="C64" s="50"/>
      <c r="D64" s="51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</row>
    <row r="65" spans="1:23" s="29" customFormat="1" hidden="1" outlineLevel="1" x14ac:dyDescent="0.2">
      <c r="A65" s="92"/>
      <c r="B65" s="93"/>
      <c r="C65" s="50"/>
      <c r="D65" s="51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</row>
    <row r="66" spans="1:23" hidden="1" outlineLevel="1" x14ac:dyDescent="0.2">
      <c r="A66" s="28"/>
      <c r="B66" s="28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</row>
    <row r="67" spans="1:23" hidden="1" outlineLevel="1" x14ac:dyDescent="0.2"/>
    <row r="68" spans="1:23" hidden="1" outlineLevel="1" x14ac:dyDescent="0.2">
      <c r="B68" s="26"/>
      <c r="C68" s="27"/>
      <c r="D68" s="39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</row>
    <row r="69" spans="1:23" hidden="1" outlineLevel="1" x14ac:dyDescent="0.2"/>
    <row r="70" spans="1:23" hidden="1" outlineLevel="1" x14ac:dyDescent="0.2">
      <c r="A70" s="28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</row>
    <row r="71" spans="1:23" hidden="1" outlineLevel="1" x14ac:dyDescent="0.2">
      <c r="A71" s="28"/>
      <c r="B71" s="28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</row>
    <row r="72" spans="1:23" hidden="1" outlineLevel="1" x14ac:dyDescent="0.2">
      <c r="A72" s="28"/>
      <c r="B72" s="28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</row>
    <row r="73" spans="1:23" hidden="1" outlineLevel="1" x14ac:dyDescent="0.2"/>
    <row r="74" spans="1:23" hidden="1" outlineLevel="1" x14ac:dyDescent="0.2">
      <c r="B74" s="26"/>
      <c r="C74" s="27"/>
      <c r="D74" s="39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</row>
    <row r="75" spans="1:23" hidden="1" outlineLevel="1" x14ac:dyDescent="0.2"/>
    <row r="76" spans="1:23" hidden="1" outlineLevel="1" x14ac:dyDescent="0.2">
      <c r="A76" s="28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</row>
    <row r="77" spans="1:23" hidden="1" outlineLevel="1" x14ac:dyDescent="0.2">
      <c r="A77" s="28"/>
      <c r="B77" s="28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</row>
    <row r="78" spans="1:23" hidden="1" outlineLevel="1" x14ac:dyDescent="0.2">
      <c r="A78" s="28"/>
      <c r="B78" s="28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</row>
    <row r="79" spans="1:23" hidden="1" outlineLevel="1" x14ac:dyDescent="0.2"/>
    <row r="80" spans="1:23" hidden="1" outlineLevel="1" x14ac:dyDescent="0.2">
      <c r="B80" s="26"/>
      <c r="C80" s="27"/>
      <c r="D80" s="39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</row>
    <row r="81" spans="2:23" hidden="1" outlineLevel="1" x14ac:dyDescent="0.2"/>
    <row r="82" spans="2:23" hidden="1" outlineLevel="1" x14ac:dyDescent="0.2"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</row>
    <row r="83" spans="2:23" hidden="1" outlineLevel="1" x14ac:dyDescent="0.2"/>
    <row r="84" spans="2:23" hidden="1" outlineLevel="1" x14ac:dyDescent="0.2"/>
    <row r="85" spans="2:23" hidden="1" outlineLevel="1" x14ac:dyDescent="0.2">
      <c r="B85" s="53"/>
      <c r="C85" s="54"/>
      <c r="D85" s="55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</row>
    <row r="86" spans="2:23" collapsed="1" x14ac:dyDescent="0.2"/>
    <row r="87" spans="2:23" x14ac:dyDescent="0.2">
      <c r="B87" s="12" t="s">
        <v>97</v>
      </c>
      <c r="C87" s="41"/>
      <c r="D87" s="4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</row>
    <row r="88" spans="2:23" hidden="1" outlineLevel="1" x14ac:dyDescent="0.2"/>
    <row r="89" spans="2:23" hidden="1" outlineLevel="1" x14ac:dyDescent="0.2"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</row>
    <row r="90" spans="2:23" hidden="1" outlineLevel="1" x14ac:dyDescent="0.2"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</row>
    <row r="91" spans="2:23" hidden="1" outlineLevel="1" x14ac:dyDescent="0.2"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</row>
    <row r="92" spans="2:23" hidden="1" outlineLevel="1" x14ac:dyDescent="0.2"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</row>
    <row r="93" spans="2:23" hidden="1" outlineLevel="1" x14ac:dyDescent="0.2"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</row>
    <row r="94" spans="2:23" hidden="1" outlineLevel="1" x14ac:dyDescent="0.2"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</row>
    <row r="95" spans="2:23" s="29" customFormat="1" hidden="1" outlineLevel="1" x14ac:dyDescent="0.2">
      <c r="B95" s="18"/>
      <c r="C95" s="19"/>
      <c r="D95" s="52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</row>
    <row r="96" spans="2:23" hidden="1" outlineLevel="1" x14ac:dyDescent="0.2"/>
    <row r="97" spans="2:23" hidden="1" outlineLevel="1" x14ac:dyDescent="0.2">
      <c r="I97" s="29"/>
      <c r="J97" s="29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</row>
    <row r="98" spans="2:23" hidden="1" outlineLevel="1" x14ac:dyDescent="0.2">
      <c r="I98" s="29"/>
      <c r="J98" s="29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</row>
    <row r="99" spans="2:23" hidden="1" outlineLevel="1" x14ac:dyDescent="0.2">
      <c r="I99" s="29"/>
      <c r="J99" s="29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</row>
    <row r="100" spans="2:23" hidden="1" outlineLevel="1" x14ac:dyDescent="0.2">
      <c r="I100" s="29"/>
      <c r="J100" s="29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</row>
    <row r="101" spans="2:23" hidden="1" outlineLevel="1" x14ac:dyDescent="0.2">
      <c r="I101" s="29"/>
      <c r="J101" s="29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</row>
    <row r="102" spans="2:23" s="29" customFormat="1" hidden="1" outlineLevel="1" x14ac:dyDescent="0.2">
      <c r="B102" s="18"/>
      <c r="C102" s="19"/>
      <c r="D102" s="52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</row>
    <row r="103" spans="2:23" hidden="1" outlineLevel="1" x14ac:dyDescent="0.2"/>
    <row r="104" spans="2:23" hidden="1" outlineLevel="1" x14ac:dyDescent="0.2">
      <c r="B104" s="53"/>
      <c r="C104" s="54"/>
      <c r="D104" s="55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</row>
    <row r="105" spans="2:23" hidden="1" outlineLevel="1" x14ac:dyDescent="0.2">
      <c r="J105" s="29"/>
    </row>
    <row r="106" spans="2:23" hidden="1" outlineLevel="1" x14ac:dyDescent="0.2">
      <c r="J106" s="29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</row>
    <row r="107" spans="2:23" ht="10.5" hidden="1" customHeight="1" outlineLevel="1" x14ac:dyDescent="0.2">
      <c r="J107" s="29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</row>
    <row r="108" spans="2:23" hidden="1" outlineLevel="1" x14ac:dyDescent="0.2">
      <c r="J108" s="29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</row>
    <row r="109" spans="2:23" hidden="1" outlineLevel="1" x14ac:dyDescent="0.2">
      <c r="J109" s="29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</row>
    <row r="110" spans="2:23" hidden="1" outlineLevel="1" x14ac:dyDescent="0.2">
      <c r="B110" s="8"/>
      <c r="C110" s="9"/>
      <c r="D110" s="37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</row>
    <row r="111" spans="2:23" hidden="1" outlineLevel="1" x14ac:dyDescent="0.2"/>
    <row r="112" spans="2:23" hidden="1" outlineLevel="1" x14ac:dyDescent="0.2">
      <c r="J112" s="29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</row>
    <row r="113" spans="2:23" hidden="1" outlineLevel="1" x14ac:dyDescent="0.2">
      <c r="J113" s="29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</row>
    <row r="114" spans="2:23" hidden="1" outlineLevel="1" x14ac:dyDescent="0.2">
      <c r="J114" s="29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</row>
    <row r="115" spans="2:23" hidden="1" outlineLevel="1" x14ac:dyDescent="0.2">
      <c r="J115" s="29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</row>
    <row r="116" spans="2:23" hidden="1" outlineLevel="1" x14ac:dyDescent="0.2">
      <c r="B116" s="8"/>
      <c r="C116" s="9"/>
      <c r="D116" s="37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</row>
    <row r="117" spans="2:23" hidden="1" outlineLevel="1" x14ac:dyDescent="0.2"/>
    <row r="118" spans="2:23" hidden="1" outlineLevel="1" x14ac:dyDescent="0.2">
      <c r="J118" s="29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</row>
    <row r="119" spans="2:23" hidden="1" outlineLevel="1" x14ac:dyDescent="0.2">
      <c r="J119" s="29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</row>
    <row r="120" spans="2:23" hidden="1" outlineLevel="1" x14ac:dyDescent="0.2">
      <c r="J120" s="29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</row>
    <row r="121" spans="2:23" hidden="1" outlineLevel="1" x14ac:dyDescent="0.2">
      <c r="J121" s="29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</row>
    <row r="122" spans="2:23" hidden="1" outlineLevel="1" x14ac:dyDescent="0.2">
      <c r="J122" s="29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</row>
    <row r="123" spans="2:23" hidden="1" outlineLevel="1" x14ac:dyDescent="0.2">
      <c r="B123" s="8"/>
      <c r="C123" s="9"/>
      <c r="D123" s="37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</row>
    <row r="124" spans="2:23" hidden="1" outlineLevel="1" x14ac:dyDescent="0.2"/>
    <row r="125" spans="2:23" hidden="1" outlineLevel="1" x14ac:dyDescent="0.2">
      <c r="B125" s="53" t="s">
        <v>104</v>
      </c>
      <c r="C125" s="54"/>
      <c r="D125" s="55" t="s">
        <v>26</v>
      </c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</row>
    <row r="126" spans="2:23" hidden="1" outlineLevel="1" x14ac:dyDescent="0.2"/>
    <row r="127" spans="2:23" s="3" customFormat="1" hidden="1" outlineLevel="1" x14ac:dyDescent="0.2">
      <c r="B127" s="84" t="s">
        <v>105</v>
      </c>
      <c r="C127" s="95">
        <v>0</v>
      </c>
      <c r="E127" s="84"/>
      <c r="F127" s="84"/>
      <c r="G127" s="84"/>
      <c r="H127" s="84"/>
      <c r="J127" s="84"/>
      <c r="K127" s="85">
        <v>0</v>
      </c>
      <c r="L127" s="85">
        <v>0</v>
      </c>
      <c r="M127" s="85">
        <v>0</v>
      </c>
      <c r="N127" s="85">
        <v>0</v>
      </c>
      <c r="O127" s="85">
        <v>0</v>
      </c>
      <c r="P127" s="85">
        <v>0</v>
      </c>
      <c r="Q127" s="85">
        <v>0</v>
      </c>
      <c r="R127" s="85">
        <v>0</v>
      </c>
      <c r="S127" s="85">
        <v>0</v>
      </c>
      <c r="T127" s="85">
        <v>0</v>
      </c>
      <c r="U127" s="85">
        <v>0</v>
      </c>
      <c r="V127" s="85">
        <v>0</v>
      </c>
      <c r="W127" s="85">
        <v>0</v>
      </c>
    </row>
    <row r="128" spans="2:23" collapsed="1" x14ac:dyDescent="0.2"/>
    <row r="130" spans="2:23" x14ac:dyDescent="0.2">
      <c r="B130" s="46" t="s">
        <v>51</v>
      </c>
      <c r="C130" s="245"/>
      <c r="D130" s="246"/>
      <c r="E130" s="244"/>
      <c r="F130" s="244"/>
      <c r="G130" s="244"/>
      <c r="H130" s="244"/>
      <c r="I130" s="244"/>
      <c r="J130" s="244"/>
      <c r="K130" s="244"/>
      <c r="L130" s="244"/>
      <c r="M130" s="244"/>
      <c r="N130" s="244"/>
      <c r="O130" s="244"/>
      <c r="P130" s="244"/>
      <c r="Q130" s="244"/>
      <c r="R130" s="244"/>
      <c r="S130" s="244"/>
      <c r="T130" s="244"/>
      <c r="U130" s="244"/>
      <c r="V130" s="244"/>
      <c r="W130" s="244"/>
    </row>
    <row r="132" spans="2:23" x14ac:dyDescent="0.2">
      <c r="B132" s="12" t="s">
        <v>85</v>
      </c>
      <c r="C132" s="41"/>
      <c r="D132" s="4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</row>
    <row r="133" spans="2:23" hidden="1" outlineLevel="1" x14ac:dyDescent="0.2">
      <c r="C133" s="61"/>
      <c r="K133" s="64"/>
      <c r="L133" s="64"/>
    </row>
    <row r="134" spans="2:23" hidden="1" outlineLevel="1" x14ac:dyDescent="0.2">
      <c r="C134" s="6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</row>
    <row r="135" spans="2:23" hidden="1" outlineLevel="1" x14ac:dyDescent="0.2">
      <c r="C135" s="6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</row>
    <row r="136" spans="2:23" s="3" customFormat="1" hidden="1" outlineLevel="1" x14ac:dyDescent="0.2">
      <c r="B136" s="8"/>
      <c r="C136" s="19"/>
      <c r="D136" s="37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</row>
    <row r="137" spans="2:23" hidden="1" outlineLevel="1" x14ac:dyDescent="0.2">
      <c r="C137" s="61"/>
    </row>
    <row r="138" spans="2:23" hidden="1" outlineLevel="1" x14ac:dyDescent="0.2">
      <c r="C138" s="6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</row>
    <row r="139" spans="2:23" hidden="1" outlineLevel="1" x14ac:dyDescent="0.2">
      <c r="C139" s="6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</row>
    <row r="140" spans="2:23" hidden="1" outlineLevel="1" x14ac:dyDescent="0.2">
      <c r="B140" s="8"/>
      <c r="C140" s="19"/>
      <c r="D140" s="37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</row>
    <row r="141" spans="2:23" hidden="1" outlineLevel="1" x14ac:dyDescent="0.2">
      <c r="C141" s="61"/>
      <c r="K141" s="64"/>
      <c r="L141" s="64"/>
    </row>
    <row r="142" spans="2:23" hidden="1" outlineLevel="1" x14ac:dyDescent="0.2">
      <c r="C142" s="6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</row>
    <row r="143" spans="2:23" hidden="1" outlineLevel="1" x14ac:dyDescent="0.2">
      <c r="C143" s="6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</row>
    <row r="144" spans="2:23" hidden="1" outlineLevel="1" x14ac:dyDescent="0.2">
      <c r="C144" s="6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</row>
    <row r="145" spans="2:23" hidden="1" outlineLevel="1" x14ac:dyDescent="0.2">
      <c r="C145" s="6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</row>
    <row r="146" spans="2:23" hidden="1" outlineLevel="1" x14ac:dyDescent="0.2">
      <c r="C146" s="6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</row>
    <row r="147" spans="2:23" hidden="1" outlineLevel="1" x14ac:dyDescent="0.2">
      <c r="C147" s="6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</row>
    <row r="148" spans="2:23" hidden="1" outlineLevel="1" x14ac:dyDescent="0.2">
      <c r="C148" s="6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</row>
    <row r="149" spans="2:23" hidden="1" outlineLevel="1" x14ac:dyDescent="0.2">
      <c r="C149" s="6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</row>
    <row r="150" spans="2:23" s="3" customFormat="1" hidden="1" outlineLevel="1" x14ac:dyDescent="0.2">
      <c r="B150" s="8"/>
      <c r="C150" s="19"/>
      <c r="D150" s="37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</row>
    <row r="151" spans="2:23" hidden="1" outlineLevel="1" x14ac:dyDescent="0.2">
      <c r="C151" s="61"/>
    </row>
    <row r="152" spans="2:23" hidden="1" outlineLevel="1" x14ac:dyDescent="0.2">
      <c r="B152" s="8"/>
      <c r="C152" s="19"/>
      <c r="D152" s="37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</row>
    <row r="153" spans="2:23" hidden="1" outlineLevel="1" x14ac:dyDescent="0.2">
      <c r="C153" s="61"/>
    </row>
    <row r="154" spans="2:23" hidden="1" outlineLevel="1" x14ac:dyDescent="0.2">
      <c r="C154" s="6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</row>
    <row r="155" spans="2:23" hidden="1" outlineLevel="1" x14ac:dyDescent="0.2">
      <c r="C155" s="6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</row>
    <row r="156" spans="2:23" hidden="1" outlineLevel="1" x14ac:dyDescent="0.2">
      <c r="C156" s="6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</row>
    <row r="157" spans="2:23" hidden="1" outlineLevel="1" x14ac:dyDescent="0.2">
      <c r="C157" s="6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</row>
    <row r="158" spans="2:23" hidden="1" outlineLevel="1" x14ac:dyDescent="0.2">
      <c r="C158" s="6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</row>
    <row r="159" spans="2:23" hidden="1" outlineLevel="1" x14ac:dyDescent="0.2">
      <c r="C159" s="6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</row>
    <row r="160" spans="2:23" hidden="1" outlineLevel="1" x14ac:dyDescent="0.2">
      <c r="C160" s="6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</row>
    <row r="161" spans="2:23" hidden="1" outlineLevel="1" x14ac:dyDescent="0.2">
      <c r="C161" s="6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</row>
    <row r="162" spans="2:23" hidden="1" outlineLevel="1" x14ac:dyDescent="0.2">
      <c r="C162" s="6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</row>
    <row r="163" spans="2:23" s="3" customFormat="1" hidden="1" outlineLevel="1" x14ac:dyDescent="0.2">
      <c r="B163" s="8"/>
      <c r="C163" s="8"/>
      <c r="D163" s="37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</row>
    <row r="164" spans="2:23" hidden="1" outlineLevel="1" x14ac:dyDescent="0.2">
      <c r="B164" s="32"/>
      <c r="C164" s="57"/>
      <c r="D164" s="58"/>
      <c r="E164" s="32"/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32"/>
    </row>
    <row r="165" spans="2:23" hidden="1" outlineLevel="1" x14ac:dyDescent="0.2"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</row>
    <row r="166" spans="2:23" hidden="1" outlineLevel="1" x14ac:dyDescent="0.2"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</row>
    <row r="167" spans="2:23" hidden="1" outlineLevel="1" x14ac:dyDescent="0.2"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</row>
    <row r="168" spans="2:23" hidden="1" outlineLevel="1" x14ac:dyDescent="0.2">
      <c r="B168" s="32"/>
      <c r="C168" s="57"/>
      <c r="D168" s="58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32"/>
    </row>
    <row r="169" spans="2:23" s="3" customFormat="1" hidden="1" outlineLevel="1" x14ac:dyDescent="0.2">
      <c r="B169" s="8"/>
      <c r="C169" s="9"/>
      <c r="D169" s="37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</row>
    <row r="170" spans="2:23" hidden="1" outlineLevel="1" x14ac:dyDescent="0.2">
      <c r="B170" s="32"/>
      <c r="C170" s="57"/>
      <c r="D170" s="58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32"/>
    </row>
    <row r="171" spans="2:23" hidden="1" outlineLevel="1" x14ac:dyDescent="0.2">
      <c r="B171" s="32"/>
      <c r="C171" s="57"/>
      <c r="D171" s="58"/>
      <c r="E171" s="32"/>
      <c r="F171" s="32"/>
      <c r="G171" s="32"/>
      <c r="H171" s="32"/>
      <c r="I171" s="32"/>
      <c r="J171" s="32"/>
      <c r="K171" s="88"/>
      <c r="L171" s="88"/>
      <c r="M171" s="88"/>
      <c r="N171" s="88"/>
      <c r="O171" s="88"/>
      <c r="P171" s="88"/>
      <c r="Q171" s="88"/>
      <c r="R171" s="88"/>
      <c r="S171" s="88"/>
      <c r="T171" s="88"/>
      <c r="U171" s="88"/>
      <c r="V171" s="88"/>
      <c r="W171" s="88"/>
    </row>
    <row r="172" spans="2:23" hidden="1" outlineLevel="1" x14ac:dyDescent="0.2">
      <c r="B172" s="87"/>
      <c r="C172" s="57"/>
      <c r="D172" s="58"/>
      <c r="E172" s="32"/>
      <c r="F172" s="32"/>
      <c r="G172" s="32"/>
      <c r="H172" s="32"/>
      <c r="I172" s="32"/>
      <c r="J172" s="32"/>
      <c r="K172" s="89"/>
      <c r="L172" s="89"/>
      <c r="M172" s="89"/>
      <c r="N172" s="89"/>
      <c r="O172" s="89"/>
      <c r="P172" s="89"/>
      <c r="Q172" s="89"/>
      <c r="R172" s="89"/>
      <c r="S172" s="89"/>
      <c r="T172" s="89"/>
      <c r="U172" s="89"/>
      <c r="V172" s="89"/>
      <c r="W172" s="89"/>
    </row>
    <row r="173" spans="2:23" hidden="1" outlineLevel="1" x14ac:dyDescent="0.2">
      <c r="B173" s="32"/>
      <c r="C173" s="57"/>
      <c r="D173" s="58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32"/>
    </row>
    <row r="174" spans="2:23" hidden="1" outlineLevel="1" x14ac:dyDescent="0.2">
      <c r="B174" s="143"/>
      <c r="C174" s="144"/>
      <c r="D174" s="58"/>
      <c r="E174" s="143"/>
      <c r="F174" s="143"/>
      <c r="G174" s="143"/>
      <c r="H174" s="143"/>
      <c r="I174" s="143"/>
      <c r="J174" s="143"/>
      <c r="K174" s="143"/>
      <c r="L174" s="143"/>
      <c r="M174" s="143"/>
      <c r="N174" s="143"/>
      <c r="O174" s="143"/>
      <c r="P174" s="143"/>
      <c r="Q174" s="143"/>
      <c r="R174" s="143"/>
      <c r="S174" s="143"/>
      <c r="T174" s="143"/>
      <c r="U174" s="143"/>
      <c r="V174" s="143"/>
      <c r="W174" s="143"/>
    </row>
    <row r="175" spans="2:23" hidden="1" outlineLevel="1" x14ac:dyDescent="0.2">
      <c r="B175" s="143"/>
      <c r="C175" s="144"/>
      <c r="D175" s="58"/>
      <c r="E175" s="143"/>
      <c r="F175" s="143"/>
      <c r="G175" s="143"/>
      <c r="H175" s="143"/>
      <c r="I175" s="143"/>
      <c r="J175" s="143"/>
      <c r="K175" s="143"/>
      <c r="L175" s="143"/>
      <c r="M175" s="143"/>
      <c r="N175" s="143"/>
      <c r="O175" s="143"/>
      <c r="P175" s="143"/>
      <c r="Q175" s="143"/>
      <c r="R175" s="143"/>
      <c r="S175" s="143"/>
      <c r="T175" s="143"/>
      <c r="U175" s="143"/>
      <c r="V175" s="143"/>
      <c r="W175" s="143"/>
    </row>
    <row r="176" spans="2:23" hidden="1" outlineLevel="1" x14ac:dyDescent="0.2">
      <c r="B176" s="143"/>
      <c r="C176" s="144"/>
      <c r="D176" s="58"/>
      <c r="E176" s="143"/>
      <c r="F176" s="143"/>
      <c r="G176" s="143"/>
      <c r="H176" s="143"/>
      <c r="I176" s="143"/>
      <c r="J176" s="143"/>
      <c r="K176" s="143"/>
      <c r="L176" s="143"/>
      <c r="M176" s="143"/>
      <c r="N176" s="143"/>
      <c r="O176" s="143"/>
      <c r="P176" s="143"/>
      <c r="Q176" s="143"/>
      <c r="R176" s="143"/>
      <c r="S176" s="143"/>
      <c r="T176" s="143"/>
      <c r="U176" s="143"/>
      <c r="V176" s="143"/>
      <c r="W176" s="143"/>
    </row>
    <row r="177" spans="1:23" hidden="1" outlineLevel="1" x14ac:dyDescent="0.2">
      <c r="B177" s="143"/>
      <c r="C177" s="144"/>
      <c r="D177" s="58"/>
      <c r="E177" s="143"/>
      <c r="F177" s="143"/>
      <c r="G177" s="143"/>
      <c r="H177" s="143"/>
      <c r="I177" s="143"/>
      <c r="J177" s="143"/>
      <c r="K177" s="143"/>
      <c r="L177" s="143"/>
      <c r="M177" s="143"/>
      <c r="N177" s="143"/>
      <c r="O177" s="143"/>
      <c r="P177" s="143"/>
      <c r="Q177" s="143"/>
      <c r="R177" s="143"/>
      <c r="S177" s="143"/>
      <c r="T177" s="143"/>
      <c r="U177" s="143"/>
      <c r="V177" s="143"/>
      <c r="W177" s="143"/>
    </row>
    <row r="178" spans="1:23" hidden="1" outlineLevel="1" x14ac:dyDescent="0.2">
      <c r="B178" s="143"/>
      <c r="C178" s="144"/>
      <c r="D178" s="58"/>
      <c r="E178" s="143"/>
      <c r="F178" s="143"/>
      <c r="G178" s="143"/>
      <c r="H178" s="143"/>
      <c r="I178" s="143"/>
      <c r="J178" s="143"/>
      <c r="K178" s="143"/>
      <c r="L178" s="143"/>
      <c r="M178" s="143"/>
      <c r="N178" s="143"/>
      <c r="O178" s="143"/>
      <c r="P178" s="143"/>
      <c r="Q178" s="143"/>
      <c r="R178" s="143"/>
      <c r="S178" s="143"/>
      <c r="T178" s="143"/>
      <c r="U178" s="143"/>
      <c r="V178" s="143"/>
      <c r="W178" s="143"/>
    </row>
    <row r="179" spans="1:23" s="3" customFormat="1" hidden="1" outlineLevel="1" x14ac:dyDescent="0.2">
      <c r="B179" s="8"/>
      <c r="C179" s="9"/>
      <c r="D179" s="37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</row>
    <row r="180" spans="1:23" collapsed="1" x14ac:dyDescent="0.2"/>
    <row r="181" spans="1:23" x14ac:dyDescent="0.2">
      <c r="B181" s="12" t="s">
        <v>92</v>
      </c>
      <c r="C181" s="41"/>
      <c r="D181" s="4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</row>
    <row r="182" spans="1:23" hidden="1" outlineLevel="1" x14ac:dyDescent="0.2"/>
    <row r="183" spans="1:23" hidden="1" outlineLevel="1" x14ac:dyDescent="0.2">
      <c r="A183" s="28"/>
      <c r="B183" s="28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</row>
    <row r="184" spans="1:23" hidden="1" outlineLevel="1" x14ac:dyDescent="0.2">
      <c r="A184" s="28"/>
      <c r="B184" s="91"/>
      <c r="C184" s="16"/>
      <c r="E184" s="15"/>
      <c r="F184" s="15"/>
      <c r="G184" s="15"/>
      <c r="H184" s="15"/>
      <c r="I184" s="15"/>
      <c r="J184" s="15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</row>
    <row r="185" spans="1:23" hidden="1" outlineLevel="1" x14ac:dyDescent="0.2">
      <c r="A185" s="28"/>
      <c r="B185" s="91"/>
      <c r="C185" s="16"/>
      <c r="E185" s="15"/>
      <c r="F185" s="15"/>
      <c r="G185" s="15"/>
      <c r="H185" s="15"/>
      <c r="I185" s="15"/>
      <c r="J185" s="15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49"/>
    </row>
    <row r="186" spans="1:23" hidden="1" outlineLevel="1" x14ac:dyDescent="0.2">
      <c r="A186" s="28"/>
      <c r="B186" s="28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</row>
    <row r="187" spans="1:23" hidden="1" outlineLevel="1" x14ac:dyDescent="0.2"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</row>
    <row r="188" spans="1:23" hidden="1" outlineLevel="1" x14ac:dyDescent="0.2"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</row>
    <row r="189" spans="1:23" s="29" customFormat="1" hidden="1" outlineLevel="1" x14ac:dyDescent="0.2">
      <c r="A189" s="92"/>
      <c r="B189" s="93"/>
      <c r="C189" s="50"/>
      <c r="D189" s="51"/>
      <c r="E189" s="49"/>
      <c r="F189" s="49"/>
      <c r="G189" s="49"/>
      <c r="H189" s="49"/>
      <c r="I189" s="49"/>
      <c r="J189" s="49"/>
      <c r="K189" s="49"/>
      <c r="L189" s="49"/>
      <c r="M189" s="49"/>
      <c r="N189" s="49"/>
      <c r="O189" s="49"/>
      <c r="P189" s="49"/>
      <c r="Q189" s="49"/>
      <c r="R189" s="49"/>
      <c r="S189" s="49"/>
      <c r="T189" s="49"/>
      <c r="U189" s="49"/>
      <c r="V189" s="49"/>
      <c r="W189" s="49"/>
    </row>
    <row r="190" spans="1:23" s="29" customFormat="1" hidden="1" outlineLevel="1" x14ac:dyDescent="0.2">
      <c r="A190" s="92"/>
      <c r="B190" s="49"/>
      <c r="C190" s="50"/>
      <c r="D190" s="51"/>
      <c r="E190" s="49"/>
      <c r="F190" s="49"/>
      <c r="G190" s="49"/>
      <c r="H190" s="49"/>
      <c r="I190" s="49"/>
      <c r="J190" s="49"/>
      <c r="K190" s="49"/>
      <c r="L190" s="49"/>
      <c r="M190" s="49"/>
      <c r="N190" s="49"/>
      <c r="O190" s="49"/>
      <c r="P190" s="49"/>
      <c r="Q190" s="49"/>
      <c r="R190" s="49"/>
      <c r="S190" s="49"/>
      <c r="T190" s="49"/>
      <c r="U190" s="49"/>
      <c r="V190" s="49"/>
      <c r="W190" s="49"/>
    </row>
    <row r="191" spans="1:23" hidden="1" outlineLevel="1" x14ac:dyDescent="0.2">
      <c r="A191" s="28"/>
      <c r="B191" s="28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</row>
    <row r="192" spans="1:23" hidden="1" outlineLevel="1" x14ac:dyDescent="0.2"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</row>
    <row r="193" spans="2:23" hidden="1" outlineLevel="1" x14ac:dyDescent="0.2"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</row>
    <row r="194" spans="2:23" hidden="1" outlineLevel="1" x14ac:dyDescent="0.2"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</row>
    <row r="195" spans="2:23" hidden="1" outlineLevel="1" x14ac:dyDescent="0.2"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</row>
    <row r="196" spans="2:23" hidden="1" outlineLevel="1" x14ac:dyDescent="0.2"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</row>
    <row r="197" spans="2:23" hidden="1" outlineLevel="1" x14ac:dyDescent="0.2"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</row>
    <row r="198" spans="2:23" hidden="1" outlineLevel="1" x14ac:dyDescent="0.2"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</row>
    <row r="199" spans="2:23" hidden="1" outlineLevel="1" x14ac:dyDescent="0.2"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</row>
    <row r="200" spans="2:23" hidden="1" outlineLevel="1" x14ac:dyDescent="0.2"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</row>
    <row r="201" spans="2:23" hidden="1" outlineLevel="1" x14ac:dyDescent="0.2"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</row>
    <row r="202" spans="2:23" hidden="1" outlineLevel="1" x14ac:dyDescent="0.2"/>
    <row r="203" spans="2:23" hidden="1" outlineLevel="1" x14ac:dyDescent="0.2">
      <c r="B203" s="26"/>
      <c r="C203" s="27"/>
      <c r="D203" s="39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26"/>
      <c r="R203" s="26"/>
      <c r="S203" s="26"/>
      <c r="T203" s="26"/>
      <c r="U203" s="26"/>
      <c r="V203" s="26"/>
      <c r="W203" s="26"/>
    </row>
    <row r="204" spans="2:23" hidden="1" outlineLevel="1" x14ac:dyDescent="0.2"/>
    <row r="205" spans="2:23" hidden="1" outlineLevel="1" x14ac:dyDescent="0.2"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</row>
    <row r="206" spans="2:23" hidden="1" outlineLevel="1" x14ac:dyDescent="0.2"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</row>
    <row r="207" spans="2:23" hidden="1" outlineLevel="1" x14ac:dyDescent="0.2"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</row>
    <row r="208" spans="2:23" hidden="1" outlineLevel="1" x14ac:dyDescent="0.2"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</row>
    <row r="209" spans="1:23" hidden="1" outlineLevel="1" x14ac:dyDescent="0.2"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</row>
    <row r="210" spans="1:23" hidden="1" outlineLevel="1" x14ac:dyDescent="0.2"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</row>
    <row r="211" spans="1:23" hidden="1" outlineLevel="1" x14ac:dyDescent="0.2"/>
    <row r="212" spans="1:23" hidden="1" outlineLevel="1" x14ac:dyDescent="0.2">
      <c r="B212" s="26"/>
      <c r="C212" s="27"/>
      <c r="D212" s="39"/>
      <c r="E212" s="26"/>
      <c r="F212" s="26"/>
      <c r="G212" s="26"/>
      <c r="H212" s="26"/>
      <c r="I212" s="26"/>
      <c r="J212" s="26"/>
      <c r="K212" s="26"/>
      <c r="L212" s="26"/>
      <c r="M212" s="26"/>
      <c r="N212" s="26"/>
      <c r="O212" s="26"/>
      <c r="P212" s="26"/>
      <c r="Q212" s="26"/>
      <c r="R212" s="26"/>
      <c r="S212" s="26"/>
      <c r="T212" s="26"/>
      <c r="U212" s="26"/>
      <c r="V212" s="26"/>
      <c r="W212" s="26"/>
    </row>
    <row r="213" spans="1:23" hidden="1" outlineLevel="1" x14ac:dyDescent="0.2"/>
    <row r="214" spans="1:23" hidden="1" outlineLevel="1" x14ac:dyDescent="0.2">
      <c r="A214" s="28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</row>
    <row r="215" spans="1:23" hidden="1" outlineLevel="1" x14ac:dyDescent="0.2">
      <c r="A215" s="28"/>
      <c r="B215" s="28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</row>
    <row r="216" spans="1:23" hidden="1" outlineLevel="1" x14ac:dyDescent="0.2">
      <c r="A216" s="28"/>
      <c r="B216" s="28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</row>
    <row r="217" spans="1:23" hidden="1" outlineLevel="1" x14ac:dyDescent="0.2">
      <c r="A217" s="28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</row>
    <row r="218" spans="1:23" hidden="1" outlineLevel="1" x14ac:dyDescent="0.2">
      <c r="A218" s="28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</row>
    <row r="219" spans="1:23" hidden="1" outlineLevel="1" x14ac:dyDescent="0.2"/>
    <row r="220" spans="1:23" hidden="1" outlineLevel="1" x14ac:dyDescent="0.2">
      <c r="B220" s="26"/>
      <c r="C220" s="27"/>
      <c r="D220" s="39"/>
      <c r="E220" s="26"/>
      <c r="F220" s="26"/>
      <c r="G220" s="26"/>
      <c r="H220" s="26"/>
      <c r="I220" s="26"/>
      <c r="J220" s="26"/>
      <c r="K220" s="26"/>
      <c r="L220" s="26"/>
      <c r="M220" s="26"/>
      <c r="N220" s="26"/>
      <c r="O220" s="26"/>
      <c r="P220" s="26"/>
      <c r="Q220" s="26"/>
      <c r="R220" s="26"/>
      <c r="S220" s="26"/>
      <c r="T220" s="26"/>
      <c r="U220" s="26"/>
      <c r="V220" s="26"/>
      <c r="W220" s="26"/>
    </row>
    <row r="221" spans="1:23" hidden="1" outlineLevel="1" x14ac:dyDescent="0.2"/>
    <row r="222" spans="1:23" hidden="1" outlineLevel="1" x14ac:dyDescent="0.2"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</row>
    <row r="223" spans="1:23" hidden="1" outlineLevel="1" x14ac:dyDescent="0.2"/>
    <row r="224" spans="1:23" hidden="1" outlineLevel="1" x14ac:dyDescent="0.2"/>
    <row r="225" spans="2:23" hidden="1" outlineLevel="1" x14ac:dyDescent="0.2">
      <c r="B225" s="53"/>
      <c r="C225" s="54"/>
      <c r="D225" s="55"/>
      <c r="E225" s="53"/>
      <c r="F225" s="53"/>
      <c r="G225" s="53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</row>
    <row r="226" spans="2:23" collapsed="1" x14ac:dyDescent="0.2"/>
    <row r="227" spans="2:23" x14ac:dyDescent="0.2">
      <c r="B227" s="12" t="s">
        <v>97</v>
      </c>
      <c r="C227" s="41"/>
      <c r="D227" s="4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</row>
    <row r="228" spans="2:23" hidden="1" outlineLevel="1" x14ac:dyDescent="0.2"/>
    <row r="229" spans="2:23" hidden="1" outlineLevel="1" x14ac:dyDescent="0.2"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</row>
    <row r="230" spans="2:23" hidden="1" outlineLevel="1" x14ac:dyDescent="0.2"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</row>
    <row r="231" spans="2:23" hidden="1" outlineLevel="1" x14ac:dyDescent="0.2"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</row>
    <row r="232" spans="2:23" hidden="1" outlineLevel="1" x14ac:dyDescent="0.2"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</row>
    <row r="233" spans="2:23" hidden="1" outlineLevel="1" x14ac:dyDescent="0.2"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</row>
    <row r="234" spans="2:23" hidden="1" outlineLevel="1" x14ac:dyDescent="0.2"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</row>
    <row r="235" spans="2:23" s="29" customFormat="1" hidden="1" outlineLevel="1" x14ac:dyDescent="0.2">
      <c r="B235" s="18"/>
      <c r="C235" s="19"/>
      <c r="D235" s="52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</row>
    <row r="236" spans="2:23" hidden="1" outlineLevel="1" x14ac:dyDescent="0.2"/>
    <row r="237" spans="2:23" hidden="1" outlineLevel="1" x14ac:dyDescent="0.2">
      <c r="I237" s="29"/>
      <c r="J237" s="29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</row>
    <row r="238" spans="2:23" hidden="1" outlineLevel="1" x14ac:dyDescent="0.2">
      <c r="I238" s="29"/>
      <c r="J238" s="29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</row>
    <row r="239" spans="2:23" hidden="1" outlineLevel="1" x14ac:dyDescent="0.2">
      <c r="I239" s="29"/>
      <c r="J239" s="29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</row>
    <row r="240" spans="2:23" hidden="1" outlineLevel="1" x14ac:dyDescent="0.2">
      <c r="I240" s="29"/>
      <c r="J240" s="29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</row>
    <row r="241" spans="2:23" hidden="1" outlineLevel="1" x14ac:dyDescent="0.2">
      <c r="I241" s="29"/>
      <c r="J241" s="29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</row>
    <row r="242" spans="2:23" s="29" customFormat="1" hidden="1" outlineLevel="1" x14ac:dyDescent="0.2">
      <c r="B242" s="18"/>
      <c r="C242" s="19"/>
      <c r="D242" s="52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</row>
    <row r="243" spans="2:23" hidden="1" outlineLevel="1" x14ac:dyDescent="0.2"/>
    <row r="244" spans="2:23" hidden="1" outlineLevel="1" x14ac:dyDescent="0.2">
      <c r="B244" s="53"/>
      <c r="C244" s="54"/>
      <c r="D244" s="55"/>
      <c r="E244" s="53"/>
      <c r="F244" s="53"/>
      <c r="G244" s="53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</row>
    <row r="245" spans="2:23" hidden="1" outlineLevel="1" x14ac:dyDescent="0.2">
      <c r="J245" s="29"/>
    </row>
    <row r="246" spans="2:23" hidden="1" outlineLevel="1" x14ac:dyDescent="0.2">
      <c r="J246" s="29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</row>
    <row r="247" spans="2:23" hidden="1" outlineLevel="1" x14ac:dyDescent="0.2">
      <c r="J247" s="29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</row>
    <row r="248" spans="2:23" hidden="1" outlineLevel="1" x14ac:dyDescent="0.2">
      <c r="J248" s="29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</row>
    <row r="249" spans="2:23" hidden="1" outlineLevel="1" x14ac:dyDescent="0.2">
      <c r="J249" s="29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</row>
    <row r="250" spans="2:23" hidden="1" outlineLevel="1" x14ac:dyDescent="0.2">
      <c r="B250" s="8"/>
      <c r="C250" s="9"/>
      <c r="D250" s="37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</row>
    <row r="251" spans="2:23" hidden="1" outlineLevel="1" x14ac:dyDescent="0.2"/>
    <row r="252" spans="2:23" hidden="1" outlineLevel="1" x14ac:dyDescent="0.2">
      <c r="J252" s="29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</row>
    <row r="253" spans="2:23" hidden="1" outlineLevel="1" x14ac:dyDescent="0.2">
      <c r="J253" s="29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</row>
    <row r="254" spans="2:23" hidden="1" outlineLevel="1" x14ac:dyDescent="0.2">
      <c r="J254" s="29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</row>
    <row r="255" spans="2:23" hidden="1" outlineLevel="1" x14ac:dyDescent="0.2">
      <c r="J255" s="29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</row>
    <row r="256" spans="2:23" hidden="1" outlineLevel="1" x14ac:dyDescent="0.2">
      <c r="B256" s="8"/>
      <c r="C256" s="9"/>
      <c r="D256" s="37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</row>
    <row r="257" spans="2:23" hidden="1" outlineLevel="1" x14ac:dyDescent="0.2"/>
    <row r="258" spans="2:23" hidden="1" outlineLevel="1" x14ac:dyDescent="0.2">
      <c r="J258" s="29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</row>
    <row r="259" spans="2:23" hidden="1" outlineLevel="1" x14ac:dyDescent="0.2">
      <c r="J259" s="29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</row>
    <row r="260" spans="2:23" hidden="1" outlineLevel="1" x14ac:dyDescent="0.2">
      <c r="J260" s="29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</row>
    <row r="261" spans="2:23" hidden="1" outlineLevel="1" x14ac:dyDescent="0.2">
      <c r="J261" s="29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</row>
    <row r="262" spans="2:23" hidden="1" outlineLevel="1" x14ac:dyDescent="0.2">
      <c r="J262" s="29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</row>
    <row r="263" spans="2:23" hidden="1" outlineLevel="1" x14ac:dyDescent="0.2">
      <c r="B263" s="8"/>
      <c r="C263" s="9"/>
      <c r="D263" s="37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</row>
    <row r="264" spans="2:23" hidden="1" outlineLevel="1" x14ac:dyDescent="0.2"/>
    <row r="265" spans="2:23" hidden="1" outlineLevel="1" x14ac:dyDescent="0.2">
      <c r="B265" s="53" t="s">
        <v>104</v>
      </c>
      <c r="C265" s="54"/>
      <c r="D265" s="55" t="s">
        <v>26</v>
      </c>
      <c r="E265" s="53"/>
      <c r="F265" s="53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</row>
    <row r="266" spans="2:23" hidden="1" outlineLevel="1" x14ac:dyDescent="0.2"/>
    <row r="267" spans="2:23" s="3" customFormat="1" hidden="1" outlineLevel="1" x14ac:dyDescent="0.2">
      <c r="B267" s="84" t="s">
        <v>105</v>
      </c>
      <c r="C267" s="95">
        <v>0</v>
      </c>
      <c r="E267" s="84"/>
      <c r="F267" s="84"/>
      <c r="G267" s="84"/>
      <c r="H267" s="84"/>
      <c r="J267" s="84"/>
      <c r="K267" s="85">
        <v>0</v>
      </c>
      <c r="L267" s="85">
        <v>0</v>
      </c>
      <c r="M267" s="85">
        <v>0</v>
      </c>
      <c r="N267" s="85">
        <v>0</v>
      </c>
      <c r="O267" s="85">
        <v>0</v>
      </c>
      <c r="P267" s="85">
        <v>0</v>
      </c>
      <c r="Q267" s="85">
        <v>0</v>
      </c>
      <c r="R267" s="85">
        <v>0</v>
      </c>
      <c r="S267" s="85">
        <v>0</v>
      </c>
      <c r="T267" s="85">
        <v>0</v>
      </c>
      <c r="U267" s="85">
        <v>0</v>
      </c>
      <c r="V267" s="85">
        <v>0</v>
      </c>
      <c r="W267" s="85">
        <v>0</v>
      </c>
    </row>
    <row r="268" spans="2:23" collapsed="1" x14ac:dyDescent="0.2"/>
  </sheetData>
  <conditionalFormatting sqref="C127">
    <cfRule type="cellIs" dxfId="5" priority="4" stopIfTrue="1" operator="equal">
      <formula>0</formula>
    </cfRule>
    <cfRule type="cellIs" dxfId="4" priority="5" stopIfTrue="1" operator="lessThan">
      <formula>0</formula>
    </cfRule>
    <cfRule type="cellIs" dxfId="3" priority="6" stopIfTrue="1" operator="greaterThan">
      <formula>0</formula>
    </cfRule>
  </conditionalFormatting>
  <conditionalFormatting sqref="C267">
    <cfRule type="cellIs" dxfId="2" priority="1" stopIfTrue="1" operator="equal">
      <formula>0</formula>
    </cfRule>
    <cfRule type="cellIs" dxfId="1" priority="2" stopIfTrue="1" operator="lessThan">
      <formula>0</formula>
    </cfRule>
    <cfRule type="cellIs" dxfId="0" priority="3" stopIfTrue="1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4AB63F-C333-4444-A167-22C28A16D866}">
  <sheetPr>
    <tabColor rgb="FFBFBFBF"/>
  </sheetPr>
  <dimension ref="A1:Y368"/>
  <sheetViews>
    <sheetView showGridLines="0" zoomScale="115" zoomScaleNormal="115" workbookViewId="0">
      <pane xSplit="9" ySplit="2" topLeftCell="J297" activePane="bottomRight" state="frozen"/>
      <selection pane="topRight"/>
      <selection pane="bottomLeft"/>
      <selection pane="bottomRight"/>
    </sheetView>
    <sheetView workbookViewId="1"/>
  </sheetViews>
  <sheetFormatPr defaultColWidth="0" defaultRowHeight="11.25" outlineLevelRow="1" x14ac:dyDescent="0.2"/>
  <cols>
    <col min="1" max="1" width="2.83203125" customWidth="1"/>
    <col min="2" max="2" width="45" bestFit="1" customWidth="1"/>
    <col min="3" max="3" width="9.33203125" style="7" customWidth="1"/>
    <col min="4" max="4" width="9.33203125" style="35" customWidth="1"/>
    <col min="5" max="10" width="2" customWidth="1"/>
    <col min="11" max="13" width="11.1640625" style="35" bestFit="1" customWidth="1"/>
    <col min="14" max="17" width="10.6640625" style="35" bestFit="1" customWidth="1"/>
    <col min="18" max="23" width="11.1640625" style="35" bestFit="1" customWidth="1"/>
    <col min="24" max="24" width="9.33203125" customWidth="1"/>
    <col min="25" max="25" width="0" hidden="1" customWidth="1"/>
    <col min="26" max="16384" width="9.33203125" hidden="1"/>
  </cols>
  <sheetData>
    <row r="1" spans="2:23" s="3" customFormat="1" x14ac:dyDescent="0.2">
      <c r="B1" s="4" t="s">
        <v>62</v>
      </c>
      <c r="C1" s="5" t="s">
        <v>182</v>
      </c>
      <c r="D1" s="62"/>
      <c r="E1" s="4"/>
      <c r="F1" s="4"/>
      <c r="G1" s="4"/>
      <c r="H1" s="4"/>
      <c r="I1" s="4"/>
      <c r="J1" s="4"/>
      <c r="K1" s="80">
        <v>2022</v>
      </c>
      <c r="L1" s="80">
        <v>2023</v>
      </c>
      <c r="M1" s="80">
        <v>2024</v>
      </c>
      <c r="N1" s="80">
        <v>2025</v>
      </c>
      <c r="O1" s="80">
        <v>2026</v>
      </c>
      <c r="P1" s="80">
        <v>2027</v>
      </c>
      <c r="Q1" s="80">
        <v>2028</v>
      </c>
      <c r="R1" s="80">
        <v>2029</v>
      </c>
      <c r="S1" s="80">
        <v>2030</v>
      </c>
      <c r="T1" s="80">
        <v>2031</v>
      </c>
      <c r="U1" s="80">
        <v>2032</v>
      </c>
      <c r="V1" s="80">
        <v>2033</v>
      </c>
      <c r="W1" s="80">
        <v>2034</v>
      </c>
    </row>
    <row r="2" spans="2:23" x14ac:dyDescent="0.2">
      <c r="B2" s="46" t="s">
        <v>109</v>
      </c>
      <c r="C2" s="47"/>
      <c r="D2" s="71"/>
      <c r="E2" s="46"/>
      <c r="F2" s="46"/>
      <c r="G2" s="46"/>
      <c r="H2" s="46"/>
      <c r="I2" s="46"/>
      <c r="J2" s="46"/>
      <c r="K2" s="71" t="s">
        <v>179</v>
      </c>
      <c r="L2" s="71" t="s">
        <v>179</v>
      </c>
      <c r="M2" s="71" t="s">
        <v>180</v>
      </c>
      <c r="N2" s="71" t="s">
        <v>180</v>
      </c>
      <c r="O2" s="71" t="s">
        <v>180</v>
      </c>
      <c r="P2" s="71" t="s">
        <v>180</v>
      </c>
      <c r="Q2" s="71" t="s">
        <v>180</v>
      </c>
      <c r="R2" s="71" t="s">
        <v>180</v>
      </c>
      <c r="S2" s="71" t="s">
        <v>180</v>
      </c>
      <c r="T2" s="71" t="s">
        <v>180</v>
      </c>
      <c r="U2" s="71" t="s">
        <v>180</v>
      </c>
      <c r="V2" s="71" t="s">
        <v>180</v>
      </c>
      <c r="W2" s="71" t="s">
        <v>180</v>
      </c>
    </row>
    <row r="3" spans="2:23" s="29" customFormat="1" x14ac:dyDescent="0.2">
      <c r="B3" s="20"/>
      <c r="C3" s="48"/>
      <c r="D3" s="72"/>
      <c r="E3" s="20"/>
      <c r="F3" s="20"/>
      <c r="G3" s="20"/>
      <c r="H3" s="20"/>
      <c r="I3" s="20"/>
      <c r="J3" s="20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</row>
    <row r="4" spans="2:23" x14ac:dyDescent="0.2">
      <c r="B4" s="1"/>
      <c r="C4" s="6"/>
      <c r="D4" s="117"/>
    </row>
    <row r="6" spans="2:23" x14ac:dyDescent="0.2">
      <c r="B6" s="12" t="s">
        <v>107</v>
      </c>
      <c r="C6" s="11"/>
      <c r="D6" s="73"/>
      <c r="E6" s="10"/>
      <c r="F6" s="10"/>
      <c r="G6" s="10"/>
      <c r="H6" s="10"/>
      <c r="I6" s="10"/>
      <c r="J6" s="10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</row>
    <row r="7" spans="2:23" outlineLevel="1" x14ac:dyDescent="0.2"/>
    <row r="8" spans="2:23" outlineLevel="1" x14ac:dyDescent="0.2">
      <c r="B8" s="42"/>
      <c r="C8" s="43"/>
      <c r="D8" s="94"/>
    </row>
    <row r="9" spans="2:23" outlineLevel="1" x14ac:dyDescent="0.2">
      <c r="B9" s="15"/>
      <c r="C9" s="16"/>
      <c r="D9" s="74"/>
      <c r="E9" s="15"/>
      <c r="F9" s="15"/>
      <c r="G9" s="15"/>
      <c r="H9" s="15"/>
      <c r="I9" s="15"/>
      <c r="J9" s="81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</row>
    <row r="10" spans="2:23" outlineLevel="1" x14ac:dyDescent="0.2">
      <c r="B10" s="23"/>
      <c r="C10" s="24"/>
      <c r="D10" s="86"/>
      <c r="E10" s="23"/>
      <c r="F10" s="44"/>
      <c r="G10" s="45"/>
      <c r="H10" s="23"/>
      <c r="I10" s="44"/>
      <c r="J10" s="23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</row>
    <row r="11" spans="2:23" outlineLevel="1" x14ac:dyDescent="0.2">
      <c r="D11" s="36"/>
    </row>
    <row r="12" spans="2:23" outlineLevel="1" x14ac:dyDescent="0.2">
      <c r="B12" s="3"/>
      <c r="C12" s="25"/>
      <c r="D12" s="63"/>
      <c r="E12" s="3"/>
      <c r="F12" s="3"/>
      <c r="G12" s="3"/>
      <c r="H12" s="3"/>
      <c r="I12" s="3"/>
      <c r="J12" s="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</row>
    <row r="14" spans="2:23" x14ac:dyDescent="0.2">
      <c r="B14" s="12" t="s">
        <v>63</v>
      </c>
      <c r="C14" s="11"/>
      <c r="D14" s="73"/>
      <c r="E14" s="10"/>
      <c r="F14" s="10"/>
      <c r="G14" s="10"/>
      <c r="H14" s="10"/>
      <c r="I14" s="10"/>
      <c r="J14" s="10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</row>
    <row r="15" spans="2:23" outlineLevel="1" x14ac:dyDescent="0.2"/>
    <row r="16" spans="2:23" s="29" customFormat="1" outlineLevel="1" x14ac:dyDescent="0.2">
      <c r="B16" s="96"/>
      <c r="C16" s="97"/>
      <c r="D16" s="98"/>
      <c r="E16" s="96"/>
      <c r="F16" s="96"/>
      <c r="G16" s="96"/>
      <c r="H16" s="96"/>
      <c r="I16" s="96"/>
      <c r="J16" s="96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</row>
    <row r="17" spans="2:23" s="29" customFormat="1" outlineLevel="1" x14ac:dyDescent="0.2">
      <c r="B17" s="99"/>
      <c r="C17" s="100"/>
      <c r="D17" s="52"/>
      <c r="E17" s="99"/>
      <c r="F17" s="99"/>
      <c r="G17" s="99"/>
      <c r="H17" s="99"/>
      <c r="I17" s="99"/>
      <c r="J17" s="99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</row>
    <row r="18" spans="2:23" s="49" customFormat="1" outlineLevel="1" x14ac:dyDescent="0.2">
      <c r="C18" s="50"/>
      <c r="D18" s="77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  <c r="W18" s="77"/>
    </row>
    <row r="19" spans="2:23" s="49" customFormat="1" outlineLevel="1" x14ac:dyDescent="0.2">
      <c r="B19" s="96"/>
      <c r="C19" s="97"/>
      <c r="D19" s="98"/>
      <c r="E19" s="96"/>
      <c r="F19" s="96"/>
      <c r="G19" s="96"/>
      <c r="H19" s="96"/>
      <c r="I19" s="96"/>
      <c r="J19" s="96"/>
      <c r="K19" s="98"/>
      <c r="L19" s="98"/>
      <c r="M19" s="98"/>
      <c r="N19" s="98"/>
      <c r="O19" s="98"/>
      <c r="P19" s="98"/>
      <c r="Q19" s="98"/>
      <c r="R19" s="98"/>
      <c r="S19" s="98"/>
      <c r="T19" s="98"/>
      <c r="U19" s="98"/>
      <c r="V19" s="98"/>
      <c r="W19" s="98"/>
    </row>
    <row r="20" spans="2:23" s="49" customFormat="1" outlineLevel="1" x14ac:dyDescent="0.2">
      <c r="B20" s="96"/>
      <c r="C20" s="97"/>
      <c r="D20" s="98"/>
      <c r="E20" s="96"/>
      <c r="F20" s="96"/>
      <c r="G20" s="96"/>
      <c r="H20" s="96"/>
      <c r="I20" s="96"/>
      <c r="J20" s="96"/>
      <c r="K20" s="98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</row>
    <row r="21" spans="2:23" s="49" customFormat="1" outlineLevel="1" x14ac:dyDescent="0.2">
      <c r="B21" s="101"/>
      <c r="C21" s="106"/>
      <c r="D21" s="106"/>
      <c r="E21" s="101"/>
      <c r="F21" s="101"/>
      <c r="G21" s="101"/>
      <c r="H21" s="101"/>
      <c r="I21" s="101"/>
      <c r="J21" s="101"/>
      <c r="K21" s="111"/>
      <c r="L21" s="103"/>
      <c r="M21" s="103"/>
      <c r="N21" s="103"/>
      <c r="O21" s="103"/>
      <c r="P21" s="103"/>
      <c r="Q21" s="103"/>
      <c r="R21" s="103"/>
      <c r="S21" s="103"/>
      <c r="T21" s="103"/>
      <c r="U21" s="103"/>
      <c r="V21" s="103"/>
      <c r="W21" s="103"/>
    </row>
    <row r="22" spans="2:23" s="49" customFormat="1" outlineLevel="1" x14ac:dyDescent="0.2">
      <c r="C22" s="50"/>
      <c r="D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</row>
    <row r="23" spans="2:23" s="49" customFormat="1" outlineLevel="1" x14ac:dyDescent="0.2">
      <c r="B23" s="96"/>
      <c r="C23" s="97"/>
      <c r="D23" s="98"/>
      <c r="E23" s="96"/>
      <c r="F23" s="96"/>
      <c r="G23" s="96"/>
      <c r="H23" s="96"/>
      <c r="I23" s="96"/>
      <c r="J23" s="96"/>
      <c r="K23" s="98"/>
      <c r="L23" s="98"/>
      <c r="M23" s="98"/>
      <c r="N23" s="98"/>
      <c r="O23" s="98"/>
      <c r="P23" s="98"/>
      <c r="Q23" s="98"/>
      <c r="R23" s="98"/>
      <c r="S23" s="98"/>
      <c r="T23" s="98"/>
      <c r="U23" s="98"/>
      <c r="V23" s="98"/>
      <c r="W23" s="98"/>
    </row>
    <row r="24" spans="2:23" s="49" customFormat="1" outlineLevel="1" x14ac:dyDescent="0.2">
      <c r="B24" s="96"/>
      <c r="C24" s="97"/>
      <c r="D24" s="98"/>
      <c r="E24" s="96"/>
      <c r="F24" s="96"/>
      <c r="G24" s="96"/>
      <c r="H24" s="96"/>
      <c r="I24" s="96"/>
      <c r="J24" s="96"/>
      <c r="K24" s="98"/>
      <c r="L24" s="110"/>
      <c r="M24" s="110"/>
      <c r="N24" s="110"/>
      <c r="O24" s="110"/>
      <c r="P24" s="110"/>
      <c r="Q24" s="110"/>
      <c r="R24" s="110"/>
      <c r="S24" s="110"/>
      <c r="T24" s="110"/>
      <c r="U24" s="110"/>
      <c r="V24" s="110"/>
      <c r="W24" s="110"/>
    </row>
    <row r="25" spans="2:23" s="49" customFormat="1" outlineLevel="1" x14ac:dyDescent="0.2">
      <c r="B25" s="101"/>
      <c r="C25" s="106"/>
      <c r="D25" s="106"/>
      <c r="E25" s="101"/>
      <c r="F25" s="101"/>
      <c r="G25" s="101"/>
      <c r="H25" s="101"/>
      <c r="I25" s="101"/>
      <c r="J25" s="101"/>
      <c r="K25" s="111"/>
      <c r="L25" s="103"/>
      <c r="M25" s="103"/>
      <c r="N25" s="103"/>
      <c r="O25" s="103"/>
      <c r="P25" s="103"/>
      <c r="Q25" s="103"/>
      <c r="R25" s="103"/>
      <c r="S25" s="103"/>
      <c r="T25" s="103"/>
      <c r="U25" s="103"/>
      <c r="V25" s="103"/>
      <c r="W25" s="103"/>
    </row>
    <row r="26" spans="2:23" s="49" customFormat="1" outlineLevel="1" x14ac:dyDescent="0.2">
      <c r="B26" s="96"/>
      <c r="C26" s="97"/>
      <c r="D26" s="98"/>
      <c r="E26" s="96"/>
      <c r="F26" s="96"/>
      <c r="G26" s="96"/>
      <c r="H26" s="96"/>
      <c r="I26" s="96"/>
      <c r="J26" s="96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</row>
    <row r="27" spans="2:23" s="49" customFormat="1" outlineLevel="1" x14ac:dyDescent="0.2">
      <c r="B27" s="96"/>
      <c r="C27" s="97"/>
      <c r="D27" s="98"/>
      <c r="E27" s="96"/>
      <c r="F27" s="96"/>
      <c r="G27" s="96"/>
      <c r="H27" s="96"/>
      <c r="I27" s="96"/>
      <c r="J27" s="96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</row>
    <row r="28" spans="2:23" s="49" customFormat="1" outlineLevel="1" x14ac:dyDescent="0.2">
      <c r="B28" s="96"/>
      <c r="C28" s="97"/>
      <c r="D28" s="98"/>
      <c r="E28" s="96"/>
      <c r="F28" s="96"/>
      <c r="G28" s="96"/>
      <c r="H28" s="96"/>
      <c r="I28" s="96"/>
      <c r="J28" s="96"/>
      <c r="K28" s="98"/>
      <c r="L28" s="110"/>
      <c r="M28" s="110"/>
      <c r="N28" s="110"/>
      <c r="O28" s="110"/>
      <c r="P28" s="110"/>
      <c r="Q28" s="110"/>
      <c r="R28" s="110"/>
      <c r="S28" s="110"/>
      <c r="T28" s="110"/>
      <c r="U28" s="110"/>
      <c r="V28" s="110"/>
      <c r="W28" s="110"/>
    </row>
    <row r="29" spans="2:23" s="49" customFormat="1" outlineLevel="1" x14ac:dyDescent="0.2">
      <c r="B29" s="101"/>
      <c r="C29" s="106"/>
      <c r="D29" s="106"/>
      <c r="E29" s="101"/>
      <c r="F29" s="101"/>
      <c r="G29" s="101"/>
      <c r="H29" s="101"/>
      <c r="I29" s="101"/>
      <c r="J29" s="101"/>
      <c r="K29" s="111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</row>
    <row r="30" spans="2:23" s="49" customFormat="1" outlineLevel="1" x14ac:dyDescent="0.2">
      <c r="C30" s="50"/>
      <c r="D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</row>
    <row r="31" spans="2:23" s="49" customFormat="1" outlineLevel="1" x14ac:dyDescent="0.2">
      <c r="B31" s="96"/>
      <c r="C31" s="97"/>
      <c r="D31" s="98"/>
      <c r="E31" s="96"/>
      <c r="F31" s="96"/>
      <c r="G31" s="96"/>
      <c r="H31" s="96"/>
      <c r="I31" s="96"/>
      <c r="J31" s="96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</row>
    <row r="32" spans="2:23" s="49" customFormat="1" outlineLevel="1" x14ac:dyDescent="0.2">
      <c r="B32" s="96"/>
      <c r="C32" s="97"/>
      <c r="D32" s="98"/>
      <c r="E32" s="96"/>
      <c r="F32" s="96"/>
      <c r="G32" s="96"/>
      <c r="H32" s="96"/>
      <c r="I32" s="96"/>
      <c r="J32" s="96"/>
      <c r="K32" s="98"/>
      <c r="L32" s="110"/>
      <c r="M32" s="110"/>
      <c r="N32" s="110"/>
      <c r="O32" s="110"/>
      <c r="P32" s="110"/>
      <c r="Q32" s="110"/>
      <c r="R32" s="110"/>
      <c r="S32" s="110"/>
      <c r="T32" s="110"/>
      <c r="U32" s="110"/>
      <c r="V32" s="110"/>
      <c r="W32" s="110"/>
    </row>
    <row r="33" spans="2:23" s="49" customFormat="1" outlineLevel="1" x14ac:dyDescent="0.2">
      <c r="B33" s="101"/>
      <c r="C33" s="106"/>
      <c r="D33" s="106"/>
      <c r="E33" s="101"/>
      <c r="F33" s="101"/>
      <c r="G33" s="101"/>
      <c r="H33" s="101"/>
      <c r="I33" s="101"/>
      <c r="J33" s="101"/>
      <c r="K33" s="111"/>
      <c r="L33" s="103"/>
      <c r="M33" s="103"/>
      <c r="N33" s="103"/>
      <c r="O33" s="103"/>
      <c r="P33" s="103"/>
      <c r="Q33" s="103"/>
      <c r="R33" s="103"/>
      <c r="S33" s="103"/>
      <c r="T33" s="103"/>
      <c r="U33" s="103"/>
      <c r="V33" s="103"/>
      <c r="W33" s="103"/>
    </row>
    <row r="34" spans="2:23" s="49" customFormat="1" outlineLevel="1" x14ac:dyDescent="0.2">
      <c r="C34" s="50"/>
      <c r="D34" s="77"/>
      <c r="K34" s="77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</row>
    <row r="35" spans="2:23" s="49" customFormat="1" outlineLevel="1" x14ac:dyDescent="0.2">
      <c r="B35" s="96"/>
      <c r="C35" s="97"/>
      <c r="D35" s="98"/>
      <c r="E35" s="96"/>
      <c r="F35" s="96"/>
      <c r="G35" s="96"/>
      <c r="H35" s="96"/>
      <c r="I35" s="96"/>
      <c r="J35" s="96"/>
      <c r="K35" s="98"/>
      <c r="L35" s="98"/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8"/>
    </row>
    <row r="36" spans="2:23" s="49" customFormat="1" outlineLevel="1" x14ac:dyDescent="0.2">
      <c r="B36" s="96"/>
      <c r="C36" s="97"/>
      <c r="D36" s="98"/>
      <c r="E36" s="96"/>
      <c r="F36" s="96"/>
      <c r="G36" s="96"/>
      <c r="H36" s="96"/>
      <c r="I36" s="96"/>
      <c r="J36" s="96"/>
      <c r="K36" s="98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</row>
    <row r="37" spans="2:23" s="49" customFormat="1" outlineLevel="1" x14ac:dyDescent="0.2">
      <c r="B37" s="96"/>
      <c r="C37" s="97"/>
      <c r="D37" s="98"/>
      <c r="E37" s="96"/>
      <c r="F37" s="96"/>
      <c r="G37" s="96"/>
      <c r="H37" s="96"/>
      <c r="I37" s="96"/>
      <c r="J37" s="96"/>
      <c r="K37" s="98"/>
      <c r="L37" s="98"/>
      <c r="M37" s="98"/>
      <c r="N37" s="98"/>
      <c r="O37" s="98"/>
      <c r="P37" s="98"/>
      <c r="Q37" s="98"/>
      <c r="R37" s="98"/>
      <c r="S37" s="98"/>
      <c r="T37" s="98"/>
      <c r="U37" s="98"/>
      <c r="V37" s="98"/>
      <c r="W37" s="98"/>
    </row>
    <row r="38" spans="2:23" s="49" customFormat="1" outlineLevel="1" x14ac:dyDescent="0.2">
      <c r="B38" s="96"/>
      <c r="C38" s="97"/>
      <c r="D38" s="98"/>
      <c r="E38" s="96"/>
      <c r="F38" s="96"/>
      <c r="G38" s="96"/>
      <c r="H38" s="96"/>
      <c r="I38" s="96"/>
      <c r="J38" s="96"/>
      <c r="K38" s="98"/>
      <c r="L38" s="110"/>
      <c r="M38" s="110"/>
      <c r="N38" s="110"/>
      <c r="O38" s="110"/>
      <c r="P38" s="110"/>
      <c r="Q38" s="110"/>
      <c r="R38" s="110"/>
      <c r="S38" s="110"/>
      <c r="T38" s="110"/>
      <c r="U38" s="110"/>
      <c r="V38" s="110"/>
      <c r="W38" s="110"/>
    </row>
    <row r="39" spans="2:23" s="49" customFormat="1" outlineLevel="1" x14ac:dyDescent="0.2">
      <c r="B39" s="101"/>
      <c r="C39" s="106"/>
      <c r="D39" s="106"/>
      <c r="E39" s="101"/>
      <c r="F39" s="101"/>
      <c r="G39" s="101"/>
      <c r="H39" s="101"/>
      <c r="I39" s="101"/>
      <c r="J39" s="101"/>
      <c r="K39" s="111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</row>
    <row r="40" spans="2:23" s="49" customFormat="1" outlineLevel="1" x14ac:dyDescent="0.2">
      <c r="C40" s="50"/>
      <c r="D40" s="77"/>
      <c r="K40" s="77"/>
      <c r="L40" s="114"/>
      <c r="M40" s="114"/>
      <c r="N40" s="114"/>
      <c r="O40" s="114"/>
      <c r="P40" s="114"/>
      <c r="Q40" s="114"/>
      <c r="R40" s="114"/>
      <c r="S40" s="114"/>
      <c r="T40" s="114"/>
      <c r="U40" s="114"/>
      <c r="V40" s="114"/>
      <c r="W40" s="114"/>
    </row>
    <row r="41" spans="2:23" s="49" customFormat="1" outlineLevel="1" x14ac:dyDescent="0.2">
      <c r="C41" s="50"/>
      <c r="D41" s="271"/>
      <c r="K41" s="77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</row>
    <row r="42" spans="2:23" s="49" customFormat="1" outlineLevel="1" x14ac:dyDescent="0.2">
      <c r="B42" s="96"/>
      <c r="C42" s="97"/>
      <c r="D42" s="98"/>
      <c r="E42" s="96"/>
      <c r="F42" s="96"/>
      <c r="G42" s="96"/>
      <c r="H42" s="96"/>
      <c r="I42" s="96"/>
      <c r="J42" s="96"/>
      <c r="K42" s="98"/>
      <c r="L42" s="115"/>
      <c r="M42" s="115"/>
      <c r="N42" s="115"/>
      <c r="O42" s="115"/>
      <c r="P42" s="115"/>
      <c r="Q42" s="115"/>
      <c r="R42" s="115"/>
      <c r="S42" s="115"/>
      <c r="T42" s="115"/>
      <c r="U42" s="115"/>
      <c r="V42" s="115"/>
      <c r="W42" s="115"/>
    </row>
    <row r="43" spans="2:23" s="49" customFormat="1" outlineLevel="1" x14ac:dyDescent="0.2">
      <c r="B43" s="101"/>
      <c r="C43" s="102"/>
      <c r="D43" s="106"/>
      <c r="E43" s="101"/>
      <c r="F43" s="101"/>
      <c r="G43" s="101"/>
      <c r="H43" s="101"/>
      <c r="I43" s="101"/>
      <c r="J43" s="101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3"/>
    </row>
    <row r="44" spans="2:23" s="49" customFormat="1" outlineLevel="1" x14ac:dyDescent="0.2">
      <c r="C44" s="50"/>
      <c r="D44" s="77"/>
      <c r="K44" s="77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</row>
    <row r="45" spans="2:23" s="49" customFormat="1" outlineLevel="1" x14ac:dyDescent="0.2">
      <c r="C45" s="50"/>
      <c r="D45" s="51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</row>
    <row r="46" spans="2:23" s="49" customFormat="1" outlineLevel="1" x14ac:dyDescent="0.2">
      <c r="C46" s="50"/>
      <c r="D46" s="51"/>
      <c r="K46" s="114"/>
      <c r="L46" s="114"/>
      <c r="M46" s="114"/>
      <c r="N46" s="114"/>
      <c r="O46" s="114"/>
      <c r="P46" s="114"/>
      <c r="Q46" s="114"/>
      <c r="R46" s="114"/>
      <c r="S46" s="114"/>
      <c r="T46" s="114"/>
      <c r="U46" s="114"/>
      <c r="V46" s="114"/>
      <c r="W46" s="114"/>
    </row>
    <row r="47" spans="2:23" s="49" customFormat="1" outlineLevel="1" x14ac:dyDescent="0.2">
      <c r="C47" s="50"/>
      <c r="D47" s="51"/>
      <c r="K47" s="77"/>
      <c r="L47" s="114"/>
      <c r="M47" s="114"/>
      <c r="N47" s="114"/>
      <c r="O47" s="114"/>
      <c r="P47" s="114"/>
      <c r="Q47" s="114"/>
      <c r="R47" s="114"/>
      <c r="S47" s="114"/>
      <c r="T47" s="114"/>
      <c r="U47" s="114"/>
      <c r="V47" s="114"/>
      <c r="W47" s="114"/>
    </row>
    <row r="48" spans="2:23" s="49" customFormat="1" outlineLevel="1" x14ac:dyDescent="0.2">
      <c r="C48" s="50"/>
      <c r="D48" s="51"/>
      <c r="K48" s="77"/>
      <c r="L48" s="114"/>
      <c r="M48" s="114"/>
      <c r="N48" s="114"/>
      <c r="O48" s="114"/>
      <c r="P48" s="114"/>
      <c r="Q48" s="114"/>
      <c r="R48" s="114"/>
      <c r="S48" s="114"/>
      <c r="T48" s="114"/>
      <c r="U48" s="114"/>
      <c r="V48" s="114"/>
      <c r="W48" s="114"/>
    </row>
    <row r="49" spans="2:24" s="49" customFormat="1" outlineLevel="1" x14ac:dyDescent="0.2">
      <c r="C49" s="50"/>
      <c r="D49" s="51"/>
      <c r="K49" s="77"/>
      <c r="L49" s="114"/>
      <c r="M49" s="114"/>
      <c r="N49" s="114"/>
      <c r="O49" s="114"/>
      <c r="P49" s="114"/>
      <c r="Q49" s="114"/>
      <c r="R49" s="114"/>
      <c r="S49" s="114"/>
      <c r="T49" s="114"/>
      <c r="U49" s="114"/>
      <c r="V49" s="114"/>
      <c r="W49" s="114"/>
    </row>
    <row r="50" spans="2:24" s="49" customFormat="1" outlineLevel="1" x14ac:dyDescent="0.2">
      <c r="C50" s="50"/>
      <c r="D50" s="51"/>
      <c r="K50" s="77"/>
      <c r="L50" s="114"/>
      <c r="M50" s="114"/>
      <c r="N50" s="114"/>
      <c r="O50" s="114"/>
      <c r="P50" s="114"/>
      <c r="Q50" s="114"/>
      <c r="R50" s="114"/>
      <c r="S50" s="114"/>
      <c r="T50" s="114"/>
      <c r="U50" s="114"/>
      <c r="V50" s="114"/>
      <c r="W50" s="114"/>
    </row>
    <row r="51" spans="2:24" s="49" customFormat="1" outlineLevel="1" x14ac:dyDescent="0.2">
      <c r="C51" s="50"/>
      <c r="D51" s="51"/>
      <c r="K51" s="77"/>
      <c r="L51" s="114"/>
      <c r="M51" s="114"/>
      <c r="N51" s="114"/>
      <c r="O51" s="114"/>
      <c r="P51" s="114"/>
      <c r="Q51" s="114"/>
      <c r="R51" s="114"/>
      <c r="S51" s="114"/>
      <c r="T51" s="114"/>
      <c r="U51" s="114"/>
      <c r="V51" s="114"/>
      <c r="W51" s="114"/>
    </row>
    <row r="52" spans="2:24" s="29" customFormat="1" outlineLevel="1" x14ac:dyDescent="0.2">
      <c r="B52" s="49"/>
      <c r="C52" s="50"/>
      <c r="D52" s="51"/>
      <c r="E52" s="49"/>
      <c r="F52" s="49"/>
      <c r="G52" s="49"/>
      <c r="H52" s="49"/>
      <c r="I52" s="49"/>
      <c r="J52" s="49"/>
      <c r="K52" s="77"/>
      <c r="L52" s="114"/>
      <c r="M52" s="114"/>
      <c r="N52" s="114"/>
      <c r="O52" s="114"/>
      <c r="P52" s="114"/>
      <c r="Q52" s="114"/>
      <c r="R52" s="114"/>
      <c r="S52" s="114"/>
      <c r="T52" s="114"/>
      <c r="U52" s="114"/>
      <c r="V52" s="114"/>
      <c r="W52" s="114"/>
    </row>
    <row r="53" spans="2:24" outlineLevel="1" x14ac:dyDescent="0.2">
      <c r="B53" s="49"/>
      <c r="C53" s="50"/>
      <c r="D53" s="51"/>
      <c r="E53" s="49"/>
      <c r="F53" s="49"/>
      <c r="G53" s="49"/>
      <c r="H53" s="49"/>
      <c r="I53" s="49"/>
      <c r="J53" s="49"/>
      <c r="K53" s="114"/>
      <c r="L53" s="114"/>
      <c r="M53" s="114"/>
      <c r="N53" s="114"/>
      <c r="O53" s="114"/>
      <c r="P53" s="114"/>
      <c r="Q53" s="114"/>
      <c r="R53" s="114"/>
      <c r="S53" s="114"/>
      <c r="T53" s="114"/>
      <c r="U53" s="114"/>
      <c r="V53" s="114"/>
      <c r="W53" s="114"/>
      <c r="X53" s="29"/>
    </row>
    <row r="54" spans="2:24" s="3" customFormat="1" outlineLevel="1" x14ac:dyDescent="0.2">
      <c r="B54" s="8"/>
      <c r="C54" s="9"/>
      <c r="D54" s="37"/>
      <c r="E54" s="8"/>
      <c r="F54" s="8"/>
      <c r="G54" s="8"/>
      <c r="H54" s="8"/>
      <c r="I54" s="8"/>
      <c r="J54" s="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</row>
    <row r="56" spans="2:24" x14ac:dyDescent="0.2">
      <c r="B56" s="12" t="s">
        <v>71</v>
      </c>
      <c r="C56" s="11"/>
      <c r="D56" s="73"/>
      <c r="E56" s="10"/>
      <c r="F56" s="10"/>
      <c r="G56" s="10"/>
      <c r="H56" s="10"/>
      <c r="I56" s="10"/>
      <c r="J56" s="10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</row>
    <row r="58" spans="2:24" s="3" customFormat="1" x14ac:dyDescent="0.2">
      <c r="B58" s="13"/>
      <c r="C58" s="14"/>
      <c r="D58" s="118"/>
      <c r="E58" s="13"/>
      <c r="F58" s="13"/>
      <c r="G58" s="13"/>
      <c r="H58" s="13"/>
      <c r="I58" s="13"/>
      <c r="J58" s="13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</row>
    <row r="59" spans="2:24" outlineLevel="1" x14ac:dyDescent="0.2"/>
    <row r="60" spans="2:24" outlineLevel="1" x14ac:dyDescent="0.2">
      <c r="B60" s="42"/>
      <c r="C60" s="43"/>
      <c r="D60" s="94"/>
      <c r="E60" s="42"/>
      <c r="F60" s="42"/>
      <c r="G60" s="42"/>
      <c r="H60" s="42"/>
      <c r="I60" s="42"/>
      <c r="J60" s="42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</row>
    <row r="61" spans="2:24" s="29" customFormat="1" outlineLevel="1" x14ac:dyDescent="0.2">
      <c r="B61" s="99"/>
      <c r="C61" s="100"/>
      <c r="D61" s="52"/>
      <c r="E61" s="99"/>
      <c r="F61" s="99"/>
      <c r="G61" s="99"/>
      <c r="H61" s="99"/>
      <c r="I61" s="99"/>
      <c r="J61" s="99"/>
      <c r="K61" s="113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</row>
    <row r="62" spans="2:24" s="29" customFormat="1" outlineLevel="1" x14ac:dyDescent="0.2">
      <c r="B62" s="134"/>
      <c r="C62" s="135"/>
      <c r="D62" s="136"/>
      <c r="E62" s="134"/>
      <c r="F62" s="134"/>
      <c r="G62" s="134"/>
      <c r="H62" s="134"/>
      <c r="I62" s="134"/>
      <c r="J62" s="134"/>
      <c r="K62" s="137"/>
      <c r="L62" s="137"/>
      <c r="M62" s="137"/>
      <c r="N62" s="137"/>
      <c r="O62" s="137"/>
      <c r="P62" s="137"/>
      <c r="Q62" s="137"/>
      <c r="R62" s="137"/>
      <c r="S62" s="137"/>
      <c r="T62" s="137"/>
      <c r="U62" s="137"/>
      <c r="V62" s="137"/>
      <c r="W62" s="137"/>
    </row>
    <row r="63" spans="2:24" outlineLevel="1" x14ac:dyDescent="0.2">
      <c r="B63" s="42"/>
      <c r="C63" s="43"/>
      <c r="D63" s="94"/>
      <c r="E63" s="42"/>
      <c r="F63" s="42"/>
      <c r="G63" s="42"/>
      <c r="H63" s="42"/>
      <c r="I63" s="42"/>
      <c r="J63" s="42"/>
      <c r="K63" s="124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</row>
    <row r="64" spans="2:24" outlineLevel="1" x14ac:dyDescent="0.2">
      <c r="B64" s="42"/>
      <c r="C64" s="43"/>
      <c r="D64" s="94"/>
      <c r="E64" s="42"/>
      <c r="F64" s="42"/>
      <c r="G64" s="42"/>
      <c r="H64" s="42"/>
      <c r="I64" s="42"/>
      <c r="J64" s="42"/>
      <c r="K64" s="124"/>
      <c r="L64" s="124"/>
      <c r="M64" s="124"/>
      <c r="N64" s="124"/>
      <c r="O64" s="124"/>
      <c r="P64" s="124"/>
      <c r="Q64" s="124"/>
      <c r="R64" s="124"/>
      <c r="S64" s="124"/>
      <c r="T64" s="124"/>
      <c r="U64" s="124"/>
      <c r="V64" s="124"/>
      <c r="W64" s="124"/>
    </row>
    <row r="65" spans="2:23" outlineLevel="1" x14ac:dyDescent="0.2">
      <c r="B65" s="42"/>
      <c r="C65" s="43"/>
      <c r="D65" s="94"/>
      <c r="E65" s="42"/>
      <c r="F65" s="42"/>
      <c r="G65" s="42"/>
      <c r="H65" s="42"/>
      <c r="I65" s="42"/>
      <c r="J65" s="42"/>
      <c r="K65" s="124"/>
      <c r="L65" s="124"/>
      <c r="M65" s="124"/>
      <c r="N65" s="124"/>
      <c r="O65" s="124"/>
      <c r="P65" s="124"/>
      <c r="Q65" s="124"/>
      <c r="R65" s="124"/>
      <c r="S65" s="124"/>
      <c r="T65" s="124"/>
      <c r="U65" s="124"/>
      <c r="V65" s="124"/>
      <c r="W65" s="124"/>
    </row>
    <row r="66" spans="2:23" outlineLevel="1" x14ac:dyDescent="0.2">
      <c r="B66" s="42"/>
      <c r="C66" s="43"/>
      <c r="D66" s="94"/>
      <c r="E66" s="42"/>
      <c r="F66" s="42"/>
      <c r="G66" s="42"/>
      <c r="H66" s="42"/>
      <c r="I66" s="42"/>
      <c r="J66" s="42"/>
      <c r="K66" s="124"/>
      <c r="L66" s="124"/>
      <c r="M66" s="124"/>
      <c r="N66" s="124"/>
      <c r="O66" s="124"/>
      <c r="P66" s="124"/>
      <c r="Q66" s="124"/>
      <c r="R66" s="124"/>
      <c r="S66" s="124"/>
      <c r="T66" s="124"/>
      <c r="U66" s="124"/>
      <c r="V66" s="124"/>
      <c r="W66" s="124"/>
    </row>
    <row r="67" spans="2:23" outlineLevel="1" x14ac:dyDescent="0.2">
      <c r="B67" s="42"/>
      <c r="C67" s="43"/>
      <c r="D67" s="94"/>
      <c r="E67" s="42"/>
      <c r="F67" s="42"/>
      <c r="G67" s="42"/>
      <c r="H67" s="42"/>
      <c r="I67" s="42"/>
      <c r="J67" s="42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24"/>
    </row>
    <row r="68" spans="2:23" outlineLevel="1" x14ac:dyDescent="0.2">
      <c r="B68" s="42"/>
      <c r="C68" s="43"/>
      <c r="D68" s="94"/>
      <c r="E68" s="42"/>
      <c r="F68" s="42"/>
      <c r="G68" s="42"/>
      <c r="H68" s="42"/>
      <c r="I68" s="42"/>
      <c r="J68" s="42"/>
      <c r="K68" s="124"/>
      <c r="L68" s="124"/>
      <c r="M68" s="124"/>
      <c r="N68" s="124"/>
      <c r="O68" s="124"/>
      <c r="P68" s="124"/>
      <c r="Q68" s="124"/>
      <c r="R68" s="124"/>
      <c r="S68" s="124"/>
      <c r="T68" s="124"/>
      <c r="U68" s="124"/>
      <c r="V68" s="124"/>
      <c r="W68" s="124"/>
    </row>
    <row r="69" spans="2:23" outlineLevel="1" x14ac:dyDescent="0.2"/>
    <row r="70" spans="2:23" outlineLevel="1" x14ac:dyDescent="0.2">
      <c r="B70" s="42"/>
      <c r="C70" s="43"/>
      <c r="D70" s="94"/>
      <c r="E70" s="42"/>
      <c r="F70" s="42"/>
      <c r="G70" s="42"/>
      <c r="H70" s="42"/>
      <c r="I70" s="42"/>
      <c r="J70" s="42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</row>
    <row r="71" spans="2:23" s="49" customFormat="1" outlineLevel="1" x14ac:dyDescent="0.2">
      <c r="B71" s="96"/>
      <c r="C71" s="97"/>
      <c r="D71" s="98"/>
      <c r="E71" s="96"/>
      <c r="F71" s="96"/>
      <c r="G71" s="96"/>
      <c r="H71" s="96"/>
      <c r="I71" s="96"/>
      <c r="J71" s="96"/>
      <c r="K71" s="98"/>
      <c r="L71" s="98"/>
      <c r="M71" s="98"/>
      <c r="N71" s="98"/>
      <c r="O71" s="98"/>
      <c r="P71" s="98"/>
      <c r="Q71" s="98"/>
      <c r="R71" s="98"/>
      <c r="S71" s="98"/>
      <c r="T71" s="98"/>
      <c r="U71" s="98"/>
      <c r="V71" s="98"/>
      <c r="W71" s="98"/>
    </row>
    <row r="72" spans="2:23" s="49" customFormat="1" outlineLevel="1" x14ac:dyDescent="0.2">
      <c r="B72" s="96"/>
      <c r="C72" s="97"/>
      <c r="D72" s="98"/>
      <c r="E72" s="96"/>
      <c r="F72" s="96"/>
      <c r="G72" s="96"/>
      <c r="H72" s="96"/>
      <c r="I72" s="96"/>
      <c r="J72" s="96"/>
      <c r="K72" s="98"/>
      <c r="L72" s="98"/>
      <c r="M72" s="98"/>
      <c r="N72" s="98"/>
      <c r="O72" s="98"/>
      <c r="P72" s="98"/>
      <c r="Q72" s="98"/>
      <c r="R72" s="98"/>
      <c r="S72" s="98"/>
      <c r="T72" s="98"/>
      <c r="U72" s="98"/>
      <c r="V72" s="98"/>
      <c r="W72" s="98"/>
    </row>
    <row r="73" spans="2:23" s="49" customFormat="1" outlineLevel="1" x14ac:dyDescent="0.2">
      <c r="B73" s="96"/>
      <c r="C73" s="97"/>
      <c r="D73" s="98"/>
      <c r="E73" s="96"/>
      <c r="F73" s="96"/>
      <c r="G73" s="96"/>
      <c r="H73" s="96"/>
      <c r="I73" s="96"/>
      <c r="J73" s="96"/>
      <c r="K73" s="98"/>
      <c r="L73" s="98"/>
      <c r="M73" s="98"/>
      <c r="N73" s="98"/>
      <c r="O73" s="98"/>
      <c r="P73" s="98"/>
      <c r="Q73" s="98"/>
      <c r="R73" s="98"/>
      <c r="S73" s="98"/>
      <c r="T73" s="98"/>
      <c r="U73" s="98"/>
      <c r="V73" s="98"/>
      <c r="W73" s="98"/>
    </row>
    <row r="74" spans="2:23" s="49" customFormat="1" outlineLevel="1" x14ac:dyDescent="0.2">
      <c r="B74" s="96"/>
      <c r="C74" s="97"/>
      <c r="D74" s="98"/>
      <c r="E74" s="96"/>
      <c r="F74" s="96"/>
      <c r="G74" s="96"/>
      <c r="H74" s="96"/>
      <c r="I74" s="96"/>
      <c r="J74" s="96"/>
      <c r="K74" s="98"/>
      <c r="L74" s="98"/>
      <c r="M74" s="98"/>
      <c r="N74" s="98"/>
      <c r="O74" s="98"/>
      <c r="P74" s="98"/>
      <c r="Q74" s="98"/>
      <c r="R74" s="98"/>
      <c r="S74" s="98"/>
      <c r="T74" s="98"/>
      <c r="U74" s="98"/>
      <c r="V74" s="98"/>
      <c r="W74" s="98"/>
    </row>
    <row r="75" spans="2:23" s="49" customFormat="1" outlineLevel="1" x14ac:dyDescent="0.2">
      <c r="B75" s="96"/>
      <c r="C75" s="97"/>
      <c r="D75" s="98"/>
      <c r="E75" s="96"/>
      <c r="F75" s="96"/>
      <c r="G75" s="96"/>
      <c r="H75" s="96"/>
      <c r="I75" s="96"/>
      <c r="J75" s="96"/>
      <c r="K75" s="98"/>
      <c r="L75" s="98"/>
      <c r="M75" s="98"/>
      <c r="N75" s="98"/>
      <c r="O75" s="98"/>
      <c r="P75" s="98"/>
      <c r="Q75" s="98"/>
      <c r="R75" s="98"/>
      <c r="S75" s="98"/>
      <c r="T75" s="98"/>
      <c r="U75" s="98"/>
      <c r="V75" s="98"/>
      <c r="W75" s="98"/>
    </row>
    <row r="76" spans="2:23" outlineLevel="1" x14ac:dyDescent="0.2"/>
    <row r="77" spans="2:23" s="49" customFormat="1" outlineLevel="1" x14ac:dyDescent="0.2">
      <c r="C77" s="50"/>
      <c r="D77" s="51"/>
      <c r="K77" s="77"/>
      <c r="L77" s="77"/>
      <c r="M77" s="77"/>
      <c r="N77" s="77"/>
      <c r="O77" s="77"/>
      <c r="P77" s="77"/>
      <c r="Q77" s="77"/>
      <c r="R77" s="77"/>
      <c r="S77" s="77"/>
      <c r="T77" s="77"/>
      <c r="U77" s="77"/>
      <c r="V77" s="77"/>
      <c r="W77" s="77"/>
    </row>
    <row r="78" spans="2:23" s="49" customFormat="1" outlineLevel="1" x14ac:dyDescent="0.2">
      <c r="C78" s="50"/>
      <c r="D78" s="51"/>
      <c r="K78" s="114"/>
      <c r="L78" s="114"/>
      <c r="M78" s="114"/>
      <c r="N78" s="114"/>
      <c r="O78" s="114"/>
      <c r="P78" s="114"/>
      <c r="Q78" s="114"/>
      <c r="R78" s="114"/>
      <c r="S78" s="114"/>
      <c r="T78" s="114"/>
      <c r="U78" s="114"/>
      <c r="V78" s="114"/>
      <c r="W78" s="114"/>
    </row>
    <row r="79" spans="2:23" s="49" customFormat="1" outlineLevel="1" x14ac:dyDescent="0.2">
      <c r="C79" s="50"/>
      <c r="D79" s="51"/>
      <c r="K79" s="77"/>
      <c r="L79" s="114"/>
      <c r="M79" s="114"/>
      <c r="N79" s="114"/>
      <c r="O79" s="114"/>
      <c r="P79" s="114"/>
      <c r="Q79" s="114"/>
      <c r="R79" s="114"/>
      <c r="S79" s="114"/>
      <c r="T79" s="114"/>
      <c r="U79" s="114"/>
      <c r="V79" s="114"/>
      <c r="W79" s="114"/>
    </row>
    <row r="80" spans="2:23" outlineLevel="1" x14ac:dyDescent="0.2">
      <c r="D80" s="36"/>
      <c r="K80" s="131"/>
      <c r="L80" s="131"/>
      <c r="M80" s="131"/>
      <c r="N80" s="131"/>
      <c r="O80" s="131"/>
      <c r="P80" s="131"/>
      <c r="Q80" s="131"/>
      <c r="R80" s="131"/>
      <c r="S80" s="131"/>
      <c r="T80" s="131"/>
      <c r="U80" s="131"/>
      <c r="V80" s="131"/>
      <c r="W80" s="131"/>
    </row>
    <row r="81" spans="2:23" outlineLevel="1" x14ac:dyDescent="0.2">
      <c r="D81" s="36"/>
      <c r="K81" s="131"/>
      <c r="L81" s="131"/>
      <c r="M81" s="131"/>
      <c r="N81" s="131"/>
      <c r="O81" s="131"/>
      <c r="P81" s="131"/>
      <c r="Q81" s="131"/>
      <c r="R81" s="131"/>
      <c r="S81" s="131"/>
      <c r="T81" s="131"/>
      <c r="U81" s="131"/>
      <c r="V81" s="131"/>
      <c r="W81" s="131"/>
    </row>
    <row r="82" spans="2:23" outlineLevel="1" x14ac:dyDescent="0.2">
      <c r="D82" s="36"/>
      <c r="K82" s="131"/>
      <c r="L82" s="131"/>
      <c r="M82" s="131"/>
      <c r="N82" s="131"/>
      <c r="O82" s="131"/>
      <c r="P82" s="131"/>
      <c r="Q82" s="131"/>
      <c r="R82" s="131"/>
      <c r="S82" s="131"/>
      <c r="T82" s="131"/>
      <c r="U82" s="131"/>
      <c r="V82" s="131"/>
      <c r="W82" s="131"/>
    </row>
    <row r="83" spans="2:23" outlineLevel="1" x14ac:dyDescent="0.2">
      <c r="D83" s="36"/>
      <c r="K83" s="131"/>
      <c r="L83" s="131"/>
      <c r="M83" s="131"/>
      <c r="N83" s="131"/>
      <c r="O83" s="131"/>
      <c r="P83" s="131"/>
      <c r="Q83" s="131"/>
      <c r="R83" s="131"/>
      <c r="S83" s="131"/>
      <c r="T83" s="131"/>
      <c r="U83" s="131"/>
      <c r="V83" s="131"/>
      <c r="W83" s="131"/>
    </row>
    <row r="84" spans="2:23" outlineLevel="1" x14ac:dyDescent="0.2">
      <c r="D84" s="36"/>
      <c r="K84" s="131"/>
      <c r="L84" s="131"/>
      <c r="M84" s="131"/>
      <c r="N84" s="131"/>
      <c r="O84" s="131"/>
      <c r="P84" s="131"/>
      <c r="Q84" s="131"/>
      <c r="R84" s="131"/>
      <c r="S84" s="131"/>
      <c r="T84" s="131"/>
      <c r="U84" s="131"/>
      <c r="V84" s="131"/>
      <c r="W84" s="131"/>
    </row>
    <row r="85" spans="2:23" outlineLevel="1" x14ac:dyDescent="0.2">
      <c r="D85" s="36"/>
      <c r="K85" s="131"/>
      <c r="L85" s="131"/>
      <c r="M85" s="131"/>
      <c r="N85" s="131"/>
      <c r="O85" s="131"/>
      <c r="P85" s="131"/>
      <c r="Q85" s="131"/>
      <c r="R85" s="131"/>
      <c r="S85" s="131"/>
      <c r="T85" s="131"/>
      <c r="U85" s="131"/>
      <c r="V85" s="131"/>
      <c r="W85" s="131"/>
    </row>
    <row r="86" spans="2:23" s="3" customFormat="1" outlineLevel="1" x14ac:dyDescent="0.2">
      <c r="B86" s="8"/>
      <c r="C86" s="9"/>
      <c r="D86" s="37"/>
      <c r="E86" s="8"/>
      <c r="F86" s="8"/>
      <c r="G86" s="8"/>
      <c r="H86" s="8"/>
      <c r="I86" s="8"/>
      <c r="J86" s="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</row>
    <row r="87" spans="2:23" outlineLevel="1" x14ac:dyDescent="0.2"/>
    <row r="88" spans="2:23" outlineLevel="1" x14ac:dyDescent="0.2">
      <c r="D88" s="36"/>
      <c r="K88" s="133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</row>
    <row r="89" spans="2:23" outlineLevel="1" x14ac:dyDescent="0.2">
      <c r="D89" s="36"/>
      <c r="K89" s="133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</row>
    <row r="90" spans="2:23" outlineLevel="1" x14ac:dyDescent="0.2">
      <c r="D90" s="36"/>
      <c r="K90" s="133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</row>
    <row r="91" spans="2:23" outlineLevel="1" x14ac:dyDescent="0.2">
      <c r="D91" s="36"/>
      <c r="K91" s="133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</row>
    <row r="92" spans="2:23" outlineLevel="1" x14ac:dyDescent="0.2">
      <c r="D92" s="36"/>
      <c r="K92" s="133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</row>
    <row r="93" spans="2:23" outlineLevel="1" x14ac:dyDescent="0.2">
      <c r="D93" s="36"/>
      <c r="K93" s="133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</row>
    <row r="94" spans="2:23" outlineLevel="1" x14ac:dyDescent="0.2"/>
    <row r="95" spans="2:23" outlineLevel="1" x14ac:dyDescent="0.2">
      <c r="D95" s="36"/>
      <c r="K95" s="76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</row>
    <row r="96" spans="2:23" outlineLevel="1" x14ac:dyDescent="0.2">
      <c r="D96" s="36"/>
      <c r="K96" s="76"/>
      <c r="L96" s="64"/>
      <c r="M96" s="64"/>
      <c r="N96" s="64"/>
      <c r="O96" s="64"/>
      <c r="P96" s="64"/>
      <c r="Q96" s="64"/>
      <c r="R96" s="64"/>
      <c r="S96" s="64"/>
      <c r="T96" s="64"/>
      <c r="U96" s="64"/>
      <c r="V96" s="64"/>
      <c r="W96" s="64"/>
    </row>
    <row r="97" spans="2:23" outlineLevel="1" x14ac:dyDescent="0.2">
      <c r="D97" s="36"/>
      <c r="K97" s="76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</row>
    <row r="98" spans="2:23" outlineLevel="1" x14ac:dyDescent="0.2">
      <c r="D98" s="36"/>
      <c r="K98" s="76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</row>
    <row r="99" spans="2:23" outlineLevel="1" x14ac:dyDescent="0.2">
      <c r="D99" s="36"/>
      <c r="K99" s="76"/>
      <c r="L99" s="64"/>
      <c r="M99" s="64"/>
      <c r="N99" s="64"/>
      <c r="O99" s="64"/>
      <c r="P99" s="64"/>
      <c r="Q99" s="64"/>
      <c r="R99" s="64"/>
      <c r="S99" s="64"/>
      <c r="T99" s="64"/>
      <c r="U99" s="64"/>
      <c r="V99" s="64"/>
      <c r="W99" s="64"/>
    </row>
    <row r="100" spans="2:23" outlineLevel="1" x14ac:dyDescent="0.2">
      <c r="D100" s="36"/>
      <c r="K100" s="76"/>
      <c r="L100" s="64"/>
      <c r="M100" s="64"/>
      <c r="N100" s="64"/>
      <c r="O100" s="64"/>
      <c r="P100" s="64"/>
      <c r="Q100" s="64"/>
      <c r="R100" s="64"/>
      <c r="S100" s="64"/>
      <c r="T100" s="64"/>
      <c r="U100" s="64"/>
      <c r="V100" s="64"/>
      <c r="W100" s="64"/>
    </row>
    <row r="101" spans="2:23" x14ac:dyDescent="0.2"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</row>
    <row r="102" spans="2:23" s="3" customFormat="1" x14ac:dyDescent="0.2">
      <c r="B102" s="13" t="s">
        <v>73</v>
      </c>
      <c r="C102" s="14"/>
      <c r="D102" s="118"/>
      <c r="E102" s="13"/>
      <c r="F102" s="13"/>
      <c r="G102" s="13"/>
      <c r="H102" s="13"/>
      <c r="I102" s="13"/>
      <c r="J102" s="13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</row>
    <row r="103" spans="2:23" outlineLevel="1" x14ac:dyDescent="0.2"/>
    <row r="104" spans="2:23" outlineLevel="1" x14ac:dyDescent="0.2">
      <c r="B104" s="42"/>
      <c r="C104" s="43"/>
      <c r="D104" s="94"/>
      <c r="E104" s="42"/>
      <c r="F104" s="42"/>
      <c r="G104" s="42"/>
      <c r="H104" s="42"/>
      <c r="I104" s="42"/>
      <c r="J104" s="42"/>
      <c r="K104" s="94"/>
      <c r="L104" s="94"/>
      <c r="M104" s="94"/>
      <c r="N104" s="94"/>
      <c r="O104" s="94"/>
      <c r="P104" s="94"/>
      <c r="Q104" s="94"/>
      <c r="R104" s="94"/>
      <c r="S104" s="94"/>
      <c r="T104" s="94"/>
      <c r="U104" s="94"/>
      <c r="V104" s="94"/>
      <c r="W104" s="94"/>
    </row>
    <row r="105" spans="2:23" s="29" customFormat="1" outlineLevel="1" x14ac:dyDescent="0.2">
      <c r="B105" s="99"/>
      <c r="C105" s="100"/>
      <c r="D105" s="52"/>
      <c r="E105" s="99"/>
      <c r="F105" s="99"/>
      <c r="G105" s="99"/>
      <c r="H105" s="99"/>
      <c r="I105" s="99"/>
      <c r="J105" s="99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</row>
    <row r="106" spans="2:23" outlineLevel="1" x14ac:dyDescent="0.2">
      <c r="B106" s="42"/>
      <c r="C106" s="43"/>
      <c r="D106" s="94"/>
      <c r="E106" s="42"/>
      <c r="F106" s="42"/>
      <c r="G106" s="42"/>
      <c r="H106" s="42"/>
      <c r="I106" s="42"/>
      <c r="J106" s="42"/>
      <c r="K106" s="94"/>
      <c r="L106" s="94"/>
      <c r="M106" s="94"/>
      <c r="N106" s="94"/>
      <c r="O106" s="94"/>
      <c r="P106" s="94"/>
      <c r="Q106" s="94"/>
      <c r="R106" s="94"/>
      <c r="S106" s="94"/>
      <c r="T106" s="94"/>
      <c r="U106" s="94"/>
      <c r="V106" s="94"/>
      <c r="W106" s="94"/>
    </row>
    <row r="107" spans="2:23" s="49" customFormat="1" outlineLevel="1" x14ac:dyDescent="0.2">
      <c r="C107" s="50"/>
      <c r="D107" s="51"/>
      <c r="K107" s="77"/>
      <c r="L107" s="77"/>
      <c r="M107" s="77"/>
      <c r="N107" s="77"/>
      <c r="O107" s="77"/>
      <c r="P107" s="77"/>
      <c r="Q107" s="77"/>
      <c r="R107" s="77"/>
      <c r="S107" s="77"/>
      <c r="T107" s="77"/>
      <c r="U107" s="77"/>
      <c r="V107" s="77"/>
      <c r="W107" s="77"/>
    </row>
    <row r="108" spans="2:23" outlineLevel="1" x14ac:dyDescent="0.2">
      <c r="B108" s="42"/>
      <c r="C108" s="43"/>
      <c r="D108" s="94"/>
      <c r="E108" s="42"/>
      <c r="F108" s="42"/>
      <c r="G108" s="42"/>
      <c r="H108" s="42"/>
      <c r="I108" s="42"/>
      <c r="J108" s="42"/>
      <c r="K108" s="130"/>
      <c r="L108" s="130"/>
      <c r="M108" s="130"/>
      <c r="N108" s="130"/>
      <c r="O108" s="130"/>
      <c r="P108" s="130"/>
      <c r="Q108" s="130"/>
      <c r="R108" s="130"/>
      <c r="S108" s="130"/>
      <c r="T108" s="130"/>
      <c r="U108" s="130"/>
      <c r="V108" s="130"/>
      <c r="W108" s="130"/>
    </row>
    <row r="109" spans="2:23" outlineLevel="1" x14ac:dyDescent="0.2">
      <c r="B109" s="15"/>
      <c r="C109" s="16"/>
      <c r="D109" s="36"/>
      <c r="E109" s="15"/>
      <c r="F109" s="15"/>
      <c r="G109" s="15"/>
      <c r="H109" s="15"/>
      <c r="I109" s="15"/>
      <c r="J109" s="15"/>
      <c r="K109" s="122"/>
      <c r="L109" s="122"/>
      <c r="M109" s="122"/>
      <c r="N109" s="122"/>
      <c r="O109" s="122"/>
      <c r="P109" s="122"/>
      <c r="Q109" s="122"/>
      <c r="R109" s="122"/>
      <c r="S109" s="122"/>
      <c r="T109" s="122"/>
      <c r="U109" s="122"/>
      <c r="V109" s="122"/>
      <c r="W109" s="122"/>
    </row>
    <row r="110" spans="2:23" s="3" customFormat="1" outlineLevel="1" x14ac:dyDescent="0.2">
      <c r="B110" s="138"/>
      <c r="C110" s="139"/>
      <c r="D110" s="37"/>
      <c r="E110" s="140"/>
      <c r="F110" s="140"/>
      <c r="G110" s="140"/>
      <c r="H110" s="140"/>
      <c r="I110" s="140"/>
      <c r="J110" s="140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</row>
    <row r="111" spans="2:23" outlineLevel="1" x14ac:dyDescent="0.2">
      <c r="B111" s="42"/>
      <c r="C111" s="43"/>
      <c r="D111" s="94"/>
      <c r="E111" s="42"/>
      <c r="F111" s="42"/>
      <c r="G111" s="42"/>
      <c r="H111" s="42"/>
      <c r="I111" s="42"/>
      <c r="J111" s="42"/>
      <c r="K111" s="94"/>
      <c r="L111" s="94"/>
      <c r="M111" s="94"/>
      <c r="N111" s="94"/>
      <c r="O111" s="94"/>
      <c r="P111" s="94"/>
      <c r="Q111" s="94"/>
      <c r="R111" s="94"/>
      <c r="S111" s="94"/>
      <c r="T111" s="94"/>
      <c r="U111" s="94"/>
      <c r="V111" s="94"/>
      <c r="W111" s="94"/>
    </row>
    <row r="112" spans="2:23" outlineLevel="1" x14ac:dyDescent="0.2">
      <c r="B112" s="42"/>
      <c r="C112" s="43"/>
      <c r="D112" s="94"/>
      <c r="E112" s="42"/>
      <c r="F112" s="42"/>
      <c r="G112" s="42"/>
      <c r="H112" s="42"/>
      <c r="I112" s="42"/>
      <c r="J112" s="42"/>
      <c r="K112" s="94"/>
      <c r="L112" s="94"/>
      <c r="M112" s="94"/>
      <c r="N112" s="94"/>
      <c r="O112" s="94"/>
      <c r="P112" s="94"/>
      <c r="Q112" s="94"/>
      <c r="R112" s="94"/>
      <c r="S112" s="94"/>
      <c r="T112" s="94"/>
      <c r="U112" s="94"/>
      <c r="V112" s="94"/>
      <c r="W112" s="94"/>
    </row>
    <row r="113" spans="2:23" s="29" customFormat="1" outlineLevel="1" x14ac:dyDescent="0.2">
      <c r="B113" s="99"/>
      <c r="C113" s="100"/>
      <c r="D113" s="52"/>
      <c r="E113" s="99"/>
      <c r="F113" s="99"/>
      <c r="G113" s="99"/>
      <c r="H113" s="99"/>
      <c r="I113" s="99"/>
      <c r="J113" s="99"/>
      <c r="K113" s="113"/>
      <c r="L113" s="113"/>
      <c r="M113" s="113"/>
      <c r="N113" s="113"/>
      <c r="O113" s="113"/>
      <c r="P113" s="113"/>
      <c r="Q113" s="113"/>
      <c r="R113" s="113"/>
      <c r="S113" s="113"/>
      <c r="T113" s="113"/>
      <c r="U113" s="113"/>
      <c r="V113" s="113"/>
      <c r="W113" s="113"/>
    </row>
    <row r="114" spans="2:23" outlineLevel="1" x14ac:dyDescent="0.2">
      <c r="B114" s="42"/>
      <c r="C114" s="43"/>
      <c r="D114" s="94"/>
      <c r="E114" s="42"/>
      <c r="F114" s="42"/>
      <c r="G114" s="42"/>
      <c r="H114" s="42"/>
      <c r="I114" s="42"/>
      <c r="J114" s="42"/>
      <c r="K114" s="94"/>
      <c r="L114" s="94"/>
      <c r="M114" s="94"/>
      <c r="N114" s="94"/>
      <c r="O114" s="94"/>
      <c r="P114" s="94"/>
      <c r="Q114" s="94"/>
      <c r="R114" s="94"/>
      <c r="S114" s="94"/>
      <c r="T114" s="94"/>
      <c r="U114" s="94"/>
      <c r="V114" s="94"/>
      <c r="W114" s="94"/>
    </row>
    <row r="115" spans="2:23" s="49" customFormat="1" outlineLevel="1" x14ac:dyDescent="0.2">
      <c r="C115" s="50"/>
      <c r="D115" s="51"/>
      <c r="K115" s="77"/>
      <c r="L115" s="77"/>
      <c r="M115" s="77"/>
      <c r="N115" s="77"/>
      <c r="O115" s="77"/>
      <c r="P115" s="77"/>
      <c r="Q115" s="77"/>
      <c r="R115" s="77"/>
      <c r="S115" s="77"/>
      <c r="T115" s="77"/>
      <c r="U115" s="77"/>
      <c r="V115" s="77"/>
      <c r="W115" s="77"/>
    </row>
    <row r="116" spans="2:23" outlineLevel="1" x14ac:dyDescent="0.2">
      <c r="B116" s="42"/>
      <c r="C116" s="43"/>
      <c r="D116" s="94"/>
      <c r="E116" s="42"/>
      <c r="F116" s="42"/>
      <c r="G116" s="42"/>
      <c r="H116" s="42"/>
      <c r="I116" s="42"/>
      <c r="J116" s="42"/>
      <c r="K116" s="130"/>
      <c r="L116" s="130"/>
      <c r="M116" s="130"/>
      <c r="N116" s="130"/>
      <c r="O116" s="130"/>
      <c r="P116" s="130"/>
      <c r="Q116" s="130"/>
      <c r="R116" s="130"/>
      <c r="S116" s="130"/>
      <c r="T116" s="130"/>
      <c r="U116" s="130"/>
      <c r="V116" s="130"/>
      <c r="W116" s="130"/>
    </row>
    <row r="117" spans="2:23" outlineLevel="1" x14ac:dyDescent="0.2">
      <c r="B117" s="15"/>
      <c r="C117" s="16"/>
      <c r="D117" s="36"/>
      <c r="E117" s="15"/>
      <c r="F117" s="15"/>
      <c r="G117" s="15"/>
      <c r="H117" s="15"/>
      <c r="I117" s="15"/>
      <c r="J117" s="15"/>
      <c r="K117" s="122"/>
      <c r="L117" s="122"/>
      <c r="M117" s="122"/>
      <c r="N117" s="122"/>
      <c r="O117" s="122"/>
      <c r="P117" s="122"/>
      <c r="Q117" s="122"/>
      <c r="R117" s="122"/>
      <c r="S117" s="122"/>
      <c r="T117" s="122"/>
      <c r="U117" s="122"/>
      <c r="V117" s="122"/>
      <c r="W117" s="122"/>
    </row>
    <row r="118" spans="2:23" s="3" customFormat="1" outlineLevel="1" x14ac:dyDescent="0.2">
      <c r="B118" s="138"/>
      <c r="C118" s="139"/>
      <c r="D118" s="37"/>
      <c r="E118" s="140"/>
      <c r="F118" s="140"/>
      <c r="G118" s="140"/>
      <c r="H118" s="140"/>
      <c r="I118" s="140"/>
      <c r="J118" s="140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</row>
    <row r="119" spans="2:23" outlineLevel="1" x14ac:dyDescent="0.2">
      <c r="B119" s="42"/>
      <c r="C119" s="43"/>
      <c r="D119" s="94"/>
      <c r="E119" s="42"/>
      <c r="F119" s="42"/>
      <c r="G119" s="42"/>
      <c r="H119" s="42"/>
      <c r="I119" s="42"/>
      <c r="J119" s="42"/>
      <c r="K119" s="94"/>
      <c r="L119" s="94"/>
      <c r="M119" s="94"/>
      <c r="N119" s="94"/>
      <c r="O119" s="94"/>
      <c r="P119" s="94"/>
      <c r="Q119" s="94"/>
      <c r="R119" s="94"/>
      <c r="S119" s="94"/>
      <c r="T119" s="94"/>
      <c r="U119" s="94"/>
      <c r="V119" s="94"/>
      <c r="W119" s="94"/>
    </row>
    <row r="120" spans="2:23" outlineLevel="1" x14ac:dyDescent="0.2">
      <c r="B120" s="42"/>
      <c r="C120" s="43"/>
      <c r="D120" s="94"/>
      <c r="E120" s="42"/>
      <c r="F120" s="42"/>
      <c r="G120" s="42"/>
      <c r="H120" s="42"/>
      <c r="I120" s="42"/>
      <c r="J120" s="42"/>
      <c r="K120" s="94"/>
      <c r="L120" s="94"/>
      <c r="M120" s="94"/>
      <c r="N120" s="94"/>
      <c r="O120" s="94"/>
      <c r="P120" s="94"/>
      <c r="Q120" s="94"/>
      <c r="R120" s="94"/>
      <c r="S120" s="94"/>
      <c r="T120" s="94"/>
      <c r="U120" s="94"/>
      <c r="V120" s="94"/>
      <c r="W120" s="94"/>
    </row>
    <row r="121" spans="2:23" s="29" customFormat="1" outlineLevel="1" x14ac:dyDescent="0.2">
      <c r="B121" s="99"/>
      <c r="C121" s="100"/>
      <c r="D121" s="52"/>
      <c r="E121" s="99"/>
      <c r="F121" s="99"/>
      <c r="G121" s="99"/>
      <c r="H121" s="99"/>
      <c r="I121" s="99"/>
      <c r="J121" s="99"/>
      <c r="K121" s="113"/>
      <c r="L121" s="113"/>
      <c r="M121" s="113"/>
      <c r="N121" s="113"/>
      <c r="O121" s="113"/>
      <c r="P121" s="113"/>
      <c r="Q121" s="113"/>
      <c r="R121" s="113"/>
      <c r="S121" s="113"/>
      <c r="T121" s="113"/>
      <c r="U121" s="113"/>
      <c r="V121" s="113"/>
      <c r="W121" s="113"/>
    </row>
    <row r="122" spans="2:23" outlineLevel="1" x14ac:dyDescent="0.2"/>
    <row r="123" spans="2:23" s="49" customFormat="1" outlineLevel="1" x14ac:dyDescent="0.2">
      <c r="C123" s="50"/>
      <c r="D123" s="51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</row>
    <row r="124" spans="2:23" outlineLevel="1" x14ac:dyDescent="0.2">
      <c r="B124" s="42"/>
      <c r="C124" s="43"/>
      <c r="D124" s="94"/>
      <c r="E124" s="42"/>
      <c r="F124" s="42"/>
      <c r="G124" s="42"/>
      <c r="H124" s="42"/>
      <c r="I124" s="42"/>
      <c r="J124" s="42"/>
      <c r="K124" s="141"/>
      <c r="L124" s="130"/>
      <c r="M124" s="130"/>
      <c r="N124" s="130"/>
      <c r="O124" s="130"/>
      <c r="P124" s="130"/>
      <c r="Q124" s="130"/>
      <c r="R124" s="130"/>
      <c r="S124" s="130"/>
      <c r="T124" s="130"/>
      <c r="U124" s="130"/>
      <c r="V124" s="130"/>
      <c r="W124" s="130"/>
    </row>
    <row r="125" spans="2:23" outlineLevel="1" x14ac:dyDescent="0.2">
      <c r="B125" s="15"/>
      <c r="C125" s="16"/>
      <c r="D125" s="36"/>
      <c r="E125" s="15"/>
      <c r="F125" s="15"/>
      <c r="G125" s="15"/>
      <c r="H125" s="15"/>
      <c r="I125" s="15"/>
      <c r="J125" s="15"/>
      <c r="K125" s="122"/>
      <c r="L125" s="122"/>
      <c r="M125" s="122"/>
      <c r="N125" s="122"/>
      <c r="O125" s="122"/>
      <c r="P125" s="122"/>
      <c r="Q125" s="122"/>
      <c r="R125" s="122"/>
      <c r="S125" s="122"/>
      <c r="T125" s="122"/>
      <c r="U125" s="122"/>
      <c r="V125" s="122"/>
      <c r="W125" s="122"/>
    </row>
    <row r="126" spans="2:23" s="3" customFormat="1" outlineLevel="1" x14ac:dyDescent="0.2">
      <c r="B126" s="138"/>
      <c r="C126" s="139"/>
      <c r="D126" s="37"/>
      <c r="E126" s="140"/>
      <c r="F126" s="140"/>
      <c r="G126" s="140"/>
      <c r="H126" s="140"/>
      <c r="I126" s="140"/>
      <c r="J126" s="140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</row>
    <row r="128" spans="2:23" x14ac:dyDescent="0.2">
      <c r="B128" s="12" t="s">
        <v>90</v>
      </c>
      <c r="C128" s="11"/>
      <c r="D128" s="73"/>
      <c r="E128" s="10"/>
      <c r="F128" s="10"/>
      <c r="G128" s="10"/>
      <c r="H128" s="10"/>
      <c r="I128" s="10"/>
      <c r="J128" s="10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</row>
    <row r="129" spans="2:23" outlineLevel="1" x14ac:dyDescent="0.2"/>
    <row r="130" spans="2:23" outlineLevel="1" x14ac:dyDescent="0.2">
      <c r="B130" s="42"/>
      <c r="C130" s="43"/>
      <c r="D130" s="94"/>
      <c r="E130" s="42"/>
      <c r="F130" s="42"/>
      <c r="G130" s="42"/>
      <c r="H130" s="42"/>
      <c r="I130" s="42"/>
      <c r="J130" s="42"/>
      <c r="K130" s="124"/>
      <c r="L130" s="124"/>
      <c r="M130" s="124"/>
      <c r="N130" s="124"/>
      <c r="O130" s="124"/>
      <c r="P130" s="124"/>
      <c r="Q130" s="124"/>
      <c r="R130" s="124"/>
      <c r="S130" s="124"/>
      <c r="T130" s="124"/>
      <c r="U130" s="124"/>
      <c r="V130" s="124"/>
      <c r="W130" s="124"/>
    </row>
    <row r="131" spans="2:23" outlineLevel="1" x14ac:dyDescent="0.2">
      <c r="B131" s="42"/>
      <c r="C131" s="43"/>
      <c r="D131" s="94"/>
      <c r="E131" s="42"/>
      <c r="F131" s="42"/>
      <c r="G131" s="42"/>
      <c r="H131" s="42"/>
      <c r="I131" s="42"/>
      <c r="J131" s="42"/>
      <c r="K131" s="130"/>
      <c r="L131" s="130"/>
      <c r="M131" s="130"/>
      <c r="N131" s="130"/>
      <c r="O131" s="130"/>
      <c r="P131" s="130"/>
      <c r="Q131" s="130"/>
      <c r="R131" s="130"/>
      <c r="S131" s="130"/>
      <c r="T131" s="130"/>
      <c r="U131" s="130"/>
      <c r="V131" s="130"/>
      <c r="W131" s="130"/>
    </row>
    <row r="132" spans="2:23" s="3" customFormat="1" outlineLevel="1" x14ac:dyDescent="0.2">
      <c r="B132" s="8"/>
      <c r="C132" s="9"/>
      <c r="D132" s="37"/>
      <c r="E132" s="8"/>
      <c r="F132" s="8"/>
      <c r="G132" s="8"/>
      <c r="H132" s="8"/>
      <c r="I132" s="8"/>
      <c r="J132" s="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</row>
    <row r="134" spans="2:23" x14ac:dyDescent="0.2">
      <c r="B134" s="12" t="s">
        <v>75</v>
      </c>
      <c r="C134" s="11"/>
      <c r="D134" s="73"/>
      <c r="E134" s="10"/>
      <c r="F134" s="10"/>
      <c r="G134" s="10"/>
      <c r="H134" s="10"/>
      <c r="I134" s="10"/>
      <c r="J134" s="10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</row>
    <row r="135" spans="2:23" outlineLevel="1" x14ac:dyDescent="0.2"/>
    <row r="136" spans="2:23" outlineLevel="1" x14ac:dyDescent="0.2">
      <c r="B136" s="42"/>
      <c r="C136" s="43"/>
      <c r="D136" s="94"/>
      <c r="E136" s="42"/>
      <c r="F136" s="42"/>
      <c r="G136" s="42"/>
      <c r="H136" s="42"/>
      <c r="I136" s="42"/>
      <c r="J136" s="42"/>
      <c r="K136" s="94"/>
      <c r="L136" s="94"/>
      <c r="M136" s="94"/>
      <c r="N136" s="94"/>
      <c r="O136" s="94"/>
      <c r="P136" s="94"/>
      <c r="Q136" s="94"/>
      <c r="R136" s="94"/>
      <c r="S136" s="94"/>
      <c r="T136" s="94"/>
      <c r="U136" s="94"/>
      <c r="V136" s="94"/>
      <c r="W136" s="94"/>
    </row>
    <row r="137" spans="2:23" s="3" customFormat="1" outlineLevel="1" x14ac:dyDescent="0.2">
      <c r="B137" s="8"/>
      <c r="C137" s="9"/>
      <c r="D137" s="70"/>
      <c r="E137" s="8"/>
      <c r="F137" s="8"/>
      <c r="G137" s="8"/>
      <c r="H137" s="8"/>
      <c r="I137" s="8"/>
      <c r="J137" s="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</row>
    <row r="139" spans="2:23" x14ac:dyDescent="0.2">
      <c r="B139" s="12" t="s">
        <v>76</v>
      </c>
      <c r="C139" s="11"/>
      <c r="D139" s="73"/>
      <c r="E139" s="10"/>
      <c r="F139" s="10"/>
      <c r="G139" s="10"/>
      <c r="H139" s="10"/>
      <c r="I139" s="10"/>
      <c r="J139" s="10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</row>
    <row r="141" spans="2:23" s="3" customFormat="1" x14ac:dyDescent="0.2">
      <c r="B141" s="13"/>
      <c r="C141" s="14"/>
      <c r="D141" s="118"/>
      <c r="E141" s="13"/>
      <c r="F141" s="13"/>
      <c r="G141" s="13"/>
      <c r="H141" s="13"/>
      <c r="I141" s="13"/>
      <c r="J141" s="13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</row>
    <row r="142" spans="2:23" outlineLevel="1" x14ac:dyDescent="0.2"/>
    <row r="143" spans="2:23" outlineLevel="1" x14ac:dyDescent="0.2">
      <c r="B143" s="42"/>
      <c r="C143" s="43"/>
      <c r="D143" s="94"/>
      <c r="E143" s="42"/>
      <c r="F143" s="42"/>
      <c r="G143" s="42"/>
      <c r="H143" s="42"/>
      <c r="I143" s="42"/>
      <c r="J143" s="42"/>
      <c r="K143" s="94"/>
      <c r="L143" s="94"/>
      <c r="M143" s="94"/>
      <c r="N143" s="94"/>
      <c r="O143" s="94"/>
      <c r="P143" s="94"/>
      <c r="Q143" s="94"/>
      <c r="R143" s="94"/>
      <c r="S143" s="94"/>
      <c r="T143" s="94"/>
      <c r="U143" s="94"/>
      <c r="V143" s="94"/>
      <c r="W143" s="94"/>
    </row>
    <row r="144" spans="2:23" s="29" customFormat="1" outlineLevel="1" x14ac:dyDescent="0.2">
      <c r="B144" s="99"/>
      <c r="C144" s="100"/>
      <c r="D144" s="52"/>
      <c r="E144" s="99"/>
      <c r="F144" s="99"/>
      <c r="G144" s="99"/>
      <c r="H144" s="99"/>
      <c r="I144" s="99"/>
      <c r="J144" s="99"/>
      <c r="K144" s="113"/>
      <c r="L144" s="113"/>
      <c r="M144" s="113"/>
      <c r="N144" s="113"/>
      <c r="O144" s="113"/>
      <c r="P144" s="113"/>
      <c r="Q144" s="113"/>
      <c r="R144" s="113"/>
      <c r="S144" s="113"/>
      <c r="T144" s="113"/>
      <c r="U144" s="113"/>
      <c r="V144" s="113"/>
      <c r="W144" s="113"/>
    </row>
    <row r="145" spans="2:24" outlineLevel="1" x14ac:dyDescent="0.2">
      <c r="B145" s="42"/>
      <c r="C145" s="43"/>
      <c r="D145" s="94"/>
      <c r="E145" s="42"/>
      <c r="F145" s="42"/>
      <c r="G145" s="42"/>
      <c r="H145" s="42"/>
      <c r="I145" s="42"/>
      <c r="J145" s="42"/>
      <c r="K145" s="94"/>
      <c r="L145" s="94"/>
      <c r="M145" s="94"/>
      <c r="N145" s="94"/>
      <c r="O145" s="94"/>
      <c r="P145" s="94"/>
      <c r="Q145" s="94"/>
      <c r="R145" s="94"/>
      <c r="S145" s="94"/>
      <c r="T145" s="94"/>
      <c r="U145" s="94"/>
      <c r="V145" s="94"/>
      <c r="W145" s="94"/>
    </row>
    <row r="146" spans="2:24" s="49" customFormat="1" outlineLevel="1" x14ac:dyDescent="0.2">
      <c r="B146" s="96"/>
      <c r="C146" s="97"/>
      <c r="D146" s="98"/>
      <c r="E146" s="96"/>
      <c r="F146" s="96"/>
      <c r="G146" s="96"/>
      <c r="H146" s="96"/>
      <c r="I146" s="96"/>
      <c r="J146" s="96"/>
      <c r="K146" s="110"/>
      <c r="L146" s="110"/>
      <c r="M146" s="110"/>
      <c r="N146" s="110"/>
      <c r="O146" s="110"/>
      <c r="P146" s="110"/>
      <c r="Q146" s="110"/>
      <c r="R146" s="110"/>
      <c r="S146" s="110"/>
      <c r="T146" s="110"/>
      <c r="U146" s="110"/>
      <c r="V146" s="110"/>
      <c r="W146" s="110"/>
    </row>
    <row r="147" spans="2:24" s="49" customFormat="1" outlineLevel="1" x14ac:dyDescent="0.2">
      <c r="B147" s="96"/>
      <c r="C147" s="97"/>
      <c r="D147" s="98"/>
      <c r="E147" s="96"/>
      <c r="F147" s="96"/>
      <c r="G147" s="96"/>
      <c r="H147" s="96"/>
      <c r="I147" s="96"/>
      <c r="J147" s="96"/>
      <c r="K147" s="110"/>
      <c r="L147" s="148"/>
      <c r="M147" s="110"/>
      <c r="N147" s="110"/>
      <c r="O147" s="110"/>
      <c r="P147" s="110"/>
      <c r="Q147" s="110"/>
      <c r="R147" s="110"/>
      <c r="S147" s="110"/>
      <c r="T147" s="110"/>
      <c r="U147" s="110"/>
      <c r="V147" s="110"/>
      <c r="W147" s="110"/>
    </row>
    <row r="148" spans="2:24" outlineLevel="1" x14ac:dyDescent="0.2">
      <c r="B148" s="42"/>
      <c r="C148" s="43"/>
      <c r="D148" s="94"/>
      <c r="E148" s="42"/>
      <c r="F148" s="42"/>
      <c r="G148" s="42"/>
      <c r="H148" s="42"/>
      <c r="I148" s="42"/>
      <c r="J148" s="42"/>
      <c r="K148" s="94"/>
      <c r="L148" s="94"/>
      <c r="M148" s="94"/>
      <c r="N148" s="94"/>
      <c r="O148" s="94"/>
      <c r="P148" s="94"/>
      <c r="Q148" s="94"/>
      <c r="R148" s="94"/>
      <c r="S148" s="94"/>
      <c r="T148" s="94"/>
      <c r="U148" s="94"/>
      <c r="V148" s="94"/>
      <c r="W148" s="94"/>
    </row>
    <row r="149" spans="2:24" s="49" customFormat="1" outlineLevel="1" x14ac:dyDescent="0.2">
      <c r="C149" s="50"/>
      <c r="D149" s="51"/>
      <c r="K149" s="77"/>
      <c r="L149" s="77"/>
      <c r="M149" s="77"/>
      <c r="N149" s="77"/>
      <c r="O149" s="77"/>
      <c r="P149" s="77"/>
      <c r="Q149" s="77"/>
      <c r="R149" s="77"/>
      <c r="S149" s="77"/>
      <c r="T149" s="77"/>
      <c r="U149" s="77"/>
      <c r="V149" s="77"/>
      <c r="W149" s="77"/>
    </row>
    <row r="150" spans="2:24" s="49" customFormat="1" outlineLevel="1" x14ac:dyDescent="0.2">
      <c r="C150" s="50"/>
      <c r="D150" s="51"/>
      <c r="K150" s="77"/>
      <c r="L150" s="77"/>
      <c r="M150" s="77"/>
      <c r="N150" s="77"/>
      <c r="O150" s="77"/>
      <c r="P150" s="77"/>
      <c r="Q150" s="77"/>
      <c r="R150" s="77"/>
      <c r="S150" s="77"/>
      <c r="T150" s="77"/>
      <c r="U150" s="77"/>
      <c r="V150" s="77"/>
      <c r="W150" s="77"/>
    </row>
    <row r="151" spans="2:24" s="3" customFormat="1" outlineLevel="1" x14ac:dyDescent="0.2">
      <c r="B151" s="31"/>
      <c r="C151" s="145"/>
      <c r="D151" s="38"/>
      <c r="E151" s="31"/>
      <c r="F151" s="31"/>
      <c r="G151" s="31"/>
      <c r="H151" s="31"/>
      <c r="I151" s="31"/>
      <c r="J151" s="31"/>
      <c r="K151" s="146"/>
      <c r="L151" s="146"/>
      <c r="M151" s="146"/>
      <c r="N151" s="146"/>
      <c r="O151" s="146"/>
      <c r="P151" s="146"/>
      <c r="Q151" s="146"/>
      <c r="R151" s="146"/>
      <c r="S151" s="146"/>
      <c r="T151" s="146"/>
      <c r="U151" s="146"/>
      <c r="V151" s="146"/>
      <c r="W151" s="146"/>
      <c r="X151" s="31"/>
    </row>
    <row r="152" spans="2:24" outlineLevel="1" x14ac:dyDescent="0.2">
      <c r="B152" s="15"/>
      <c r="C152" s="16"/>
      <c r="D152" s="36"/>
      <c r="E152" s="15"/>
      <c r="F152" s="15"/>
      <c r="G152" s="15"/>
      <c r="H152" s="15"/>
      <c r="I152" s="15"/>
      <c r="J152" s="15"/>
      <c r="K152" s="122"/>
      <c r="L152" s="122"/>
      <c r="M152" s="122"/>
      <c r="N152" s="122"/>
      <c r="O152" s="122"/>
      <c r="P152" s="122"/>
      <c r="Q152" s="122"/>
      <c r="R152" s="122"/>
      <c r="S152" s="122"/>
      <c r="T152" s="122"/>
      <c r="U152" s="122"/>
      <c r="V152" s="122"/>
      <c r="W152" s="122"/>
      <c r="X152" s="122"/>
    </row>
    <row r="153" spans="2:24" outlineLevel="1" x14ac:dyDescent="0.2">
      <c r="B153" s="15"/>
      <c r="C153" s="16"/>
      <c r="D153" s="36"/>
      <c r="E153" s="15"/>
      <c r="F153" s="15"/>
      <c r="G153" s="15"/>
      <c r="H153" s="15"/>
      <c r="I153" s="15"/>
      <c r="J153" s="15"/>
      <c r="K153" s="122"/>
      <c r="L153" s="122"/>
      <c r="M153" s="122"/>
      <c r="N153" s="122"/>
      <c r="O153" s="122"/>
      <c r="P153" s="122"/>
      <c r="Q153" s="122"/>
      <c r="R153" s="122"/>
      <c r="S153" s="122"/>
      <c r="T153" s="122"/>
      <c r="U153" s="122"/>
      <c r="V153" s="122"/>
      <c r="W153" s="122"/>
      <c r="X153" s="122"/>
    </row>
    <row r="154" spans="2:24" s="3" customFormat="1" outlineLevel="1" x14ac:dyDescent="0.2">
      <c r="B154" s="31"/>
      <c r="C154" s="145"/>
      <c r="D154" s="38"/>
      <c r="E154" s="31"/>
      <c r="F154" s="31"/>
      <c r="G154" s="31"/>
      <c r="H154" s="31"/>
      <c r="I154" s="31"/>
      <c r="J154" s="31"/>
      <c r="K154" s="146"/>
      <c r="L154" s="146"/>
      <c r="M154" s="146"/>
      <c r="N154" s="146"/>
      <c r="O154" s="146"/>
      <c r="P154" s="146"/>
      <c r="Q154" s="146"/>
      <c r="R154" s="146"/>
      <c r="S154" s="146"/>
      <c r="T154" s="146"/>
      <c r="U154" s="146"/>
      <c r="V154" s="146"/>
      <c r="W154" s="146"/>
      <c r="X154" s="31"/>
    </row>
    <row r="155" spans="2:24" outlineLevel="1" x14ac:dyDescent="0.2">
      <c r="B155" s="42"/>
      <c r="C155" s="43"/>
      <c r="D155" s="94"/>
      <c r="E155" s="42"/>
      <c r="F155" s="42"/>
      <c r="G155" s="42"/>
      <c r="H155" s="42"/>
      <c r="I155" s="42"/>
      <c r="J155" s="42"/>
      <c r="K155" s="94"/>
      <c r="L155" s="94"/>
      <c r="M155" s="94"/>
      <c r="N155" s="94"/>
      <c r="O155" s="94"/>
      <c r="P155" s="94"/>
      <c r="Q155" s="94"/>
      <c r="R155" s="94"/>
      <c r="S155" s="94"/>
      <c r="T155" s="94"/>
      <c r="U155" s="94"/>
      <c r="V155" s="94"/>
      <c r="W155" s="94"/>
    </row>
    <row r="156" spans="2:24" outlineLevel="1" x14ac:dyDescent="0.2">
      <c r="B156" s="42"/>
      <c r="C156" s="43"/>
      <c r="D156" s="94"/>
      <c r="E156" s="42"/>
      <c r="F156" s="42"/>
      <c r="G156" s="42"/>
      <c r="H156" s="42"/>
      <c r="I156" s="42"/>
      <c r="J156" s="42"/>
      <c r="K156" s="130"/>
      <c r="L156" s="130"/>
      <c r="M156" s="130"/>
      <c r="N156" s="130"/>
      <c r="O156" s="130"/>
      <c r="P156" s="130"/>
      <c r="Q156" s="130"/>
      <c r="R156" s="130"/>
      <c r="S156" s="130"/>
      <c r="T156" s="130"/>
      <c r="U156" s="130"/>
      <c r="V156" s="130"/>
      <c r="W156" s="130"/>
    </row>
    <row r="157" spans="2:24" outlineLevel="1" x14ac:dyDescent="0.2">
      <c r="B157" s="15"/>
      <c r="C157" s="16"/>
      <c r="D157" s="36"/>
      <c r="E157" s="15"/>
      <c r="F157" s="15"/>
      <c r="G157" s="15"/>
      <c r="H157" s="15"/>
      <c r="I157" s="15"/>
      <c r="J157" s="15"/>
      <c r="K157" s="122"/>
      <c r="L157" s="122"/>
      <c r="M157" s="122"/>
      <c r="N157" s="122"/>
      <c r="O157" s="122"/>
      <c r="P157" s="122"/>
      <c r="Q157" s="122"/>
      <c r="R157" s="122"/>
      <c r="S157" s="122"/>
      <c r="T157" s="122"/>
      <c r="U157" s="122"/>
      <c r="V157" s="122"/>
      <c r="W157" s="122"/>
    </row>
    <row r="158" spans="2:24" outlineLevel="1" x14ac:dyDescent="0.2">
      <c r="B158" s="15"/>
      <c r="C158" s="16"/>
      <c r="D158" s="36"/>
      <c r="E158" s="15"/>
      <c r="F158" s="15"/>
      <c r="G158" s="15"/>
      <c r="H158" s="15"/>
      <c r="I158" s="15"/>
      <c r="J158" s="15"/>
      <c r="K158" s="122"/>
      <c r="L158" s="122"/>
      <c r="M158" s="122"/>
      <c r="N158" s="122"/>
      <c r="O158" s="122"/>
      <c r="P158" s="122"/>
      <c r="Q158" s="122"/>
      <c r="R158" s="122"/>
      <c r="S158" s="122"/>
      <c r="T158" s="122"/>
      <c r="U158" s="122"/>
      <c r="V158" s="122"/>
      <c r="W158" s="122"/>
    </row>
    <row r="159" spans="2:24" s="31" customFormat="1" outlineLevel="1" x14ac:dyDescent="0.2">
      <c r="B159" s="138"/>
      <c r="C159" s="156"/>
      <c r="D159" s="37"/>
      <c r="E159" s="138"/>
      <c r="F159" s="138"/>
      <c r="G159" s="138"/>
      <c r="H159" s="138"/>
      <c r="I159" s="138"/>
      <c r="J159" s="138"/>
      <c r="K159" s="116"/>
      <c r="L159" s="116"/>
      <c r="M159" s="157"/>
      <c r="N159" s="157"/>
      <c r="O159" s="157"/>
      <c r="P159" s="157"/>
      <c r="Q159" s="157"/>
      <c r="R159" s="157"/>
      <c r="S159" s="157"/>
      <c r="T159" s="157"/>
      <c r="U159" s="157"/>
      <c r="V159" s="157"/>
      <c r="W159" s="157"/>
    </row>
    <row r="160" spans="2:24" outlineLevel="1" x14ac:dyDescent="0.2">
      <c r="B160" s="42"/>
      <c r="C160" s="43"/>
      <c r="D160" s="94"/>
      <c r="E160" s="42"/>
      <c r="F160" s="42"/>
      <c r="G160" s="42"/>
      <c r="H160" s="42"/>
      <c r="I160" s="42"/>
      <c r="J160" s="42"/>
      <c r="K160" s="94"/>
      <c r="L160" s="94"/>
      <c r="M160" s="94"/>
      <c r="N160" s="94"/>
      <c r="O160" s="94"/>
      <c r="P160" s="94"/>
      <c r="Q160" s="94"/>
      <c r="R160" s="94"/>
      <c r="S160" s="94"/>
      <c r="T160" s="94"/>
      <c r="U160" s="94"/>
      <c r="V160" s="94"/>
      <c r="W160" s="94"/>
    </row>
    <row r="161" spans="2:24" outlineLevel="1" x14ac:dyDescent="0.2">
      <c r="B161" s="42"/>
      <c r="C161" s="43"/>
      <c r="D161" s="94"/>
      <c r="E161" s="42"/>
      <c r="F161" s="42"/>
      <c r="G161" s="42"/>
      <c r="H161" s="42"/>
      <c r="I161" s="42"/>
      <c r="J161" s="42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4"/>
      <c r="W161" s="94"/>
    </row>
    <row r="162" spans="2:24" outlineLevel="1" x14ac:dyDescent="0.2">
      <c r="B162" s="42"/>
      <c r="C162" s="43"/>
      <c r="D162" s="94"/>
      <c r="E162" s="42"/>
      <c r="F162" s="42"/>
      <c r="G162" s="42"/>
      <c r="H162" s="42"/>
      <c r="I162" s="42"/>
      <c r="J162" s="42"/>
      <c r="K162" s="94"/>
      <c r="L162" s="94"/>
      <c r="M162" s="94"/>
      <c r="N162" s="94"/>
      <c r="O162" s="94"/>
      <c r="P162" s="94"/>
      <c r="Q162" s="94"/>
      <c r="R162" s="94"/>
      <c r="S162" s="94"/>
      <c r="T162" s="94"/>
      <c r="U162" s="94"/>
      <c r="V162" s="94"/>
      <c r="W162" s="94"/>
    </row>
    <row r="163" spans="2:24" s="29" customFormat="1" outlineLevel="1" x14ac:dyDescent="0.2">
      <c r="B163" s="99"/>
      <c r="C163" s="100"/>
      <c r="D163" s="52"/>
      <c r="E163" s="99"/>
      <c r="F163" s="99"/>
      <c r="G163" s="99"/>
      <c r="H163" s="99"/>
      <c r="I163" s="99"/>
      <c r="J163" s="99"/>
      <c r="K163" s="113"/>
      <c r="L163" s="113"/>
      <c r="M163" s="113"/>
      <c r="N163" s="113"/>
      <c r="O163" s="113"/>
      <c r="P163" s="113"/>
      <c r="Q163" s="113"/>
      <c r="R163" s="113"/>
      <c r="S163" s="113"/>
      <c r="T163" s="113"/>
      <c r="U163" s="113"/>
      <c r="V163" s="113"/>
      <c r="W163" s="113"/>
    </row>
    <row r="164" spans="2:24" outlineLevel="1" x14ac:dyDescent="0.2">
      <c r="B164" s="42"/>
      <c r="C164" s="43"/>
      <c r="D164" s="94"/>
      <c r="E164" s="42"/>
      <c r="F164" s="42"/>
      <c r="G164" s="42"/>
      <c r="H164" s="42"/>
      <c r="I164" s="42"/>
      <c r="J164" s="42"/>
      <c r="K164" s="94"/>
      <c r="L164" s="94"/>
      <c r="M164" s="94"/>
      <c r="N164" s="94"/>
      <c r="O164" s="94"/>
      <c r="P164" s="94"/>
      <c r="Q164" s="94"/>
      <c r="R164" s="94"/>
      <c r="S164" s="94"/>
      <c r="T164" s="94"/>
      <c r="U164" s="94"/>
      <c r="V164" s="94"/>
      <c r="W164" s="94"/>
    </row>
    <row r="165" spans="2:24" s="49" customFormat="1" outlineLevel="1" x14ac:dyDescent="0.2">
      <c r="B165" s="96"/>
      <c r="C165" s="97"/>
      <c r="D165" s="98"/>
      <c r="E165" s="96"/>
      <c r="F165" s="96"/>
      <c r="G165" s="96"/>
      <c r="H165" s="96"/>
      <c r="I165" s="96"/>
      <c r="J165" s="96"/>
      <c r="K165" s="110"/>
      <c r="L165" s="110"/>
      <c r="M165" s="110"/>
      <c r="N165" s="110"/>
      <c r="O165" s="110"/>
      <c r="P165" s="110"/>
      <c r="Q165" s="110"/>
      <c r="R165" s="110"/>
      <c r="S165" s="110"/>
      <c r="T165" s="110"/>
      <c r="U165" s="110"/>
      <c r="V165" s="110"/>
      <c r="W165" s="110"/>
    </row>
    <row r="166" spans="2:24" s="49" customFormat="1" outlineLevel="1" x14ac:dyDescent="0.2">
      <c r="B166" s="96"/>
      <c r="C166" s="97"/>
      <c r="D166" s="98"/>
      <c r="E166" s="96"/>
      <c r="F166" s="96"/>
      <c r="G166" s="96"/>
      <c r="H166" s="96"/>
      <c r="I166" s="96"/>
      <c r="J166" s="96"/>
      <c r="K166" s="110"/>
      <c r="L166" s="148"/>
      <c r="M166" s="110"/>
      <c r="N166" s="110"/>
      <c r="O166" s="110"/>
      <c r="P166" s="110"/>
      <c r="Q166" s="110"/>
      <c r="R166" s="110"/>
      <c r="S166" s="110"/>
      <c r="T166" s="110"/>
      <c r="U166" s="110"/>
      <c r="V166" s="110"/>
      <c r="W166" s="110"/>
    </row>
    <row r="167" spans="2:24" outlineLevel="1" x14ac:dyDescent="0.2">
      <c r="B167" s="42"/>
      <c r="C167" s="43"/>
      <c r="D167" s="94"/>
      <c r="E167" s="42"/>
      <c r="F167" s="42"/>
      <c r="G167" s="42"/>
      <c r="H167" s="42"/>
      <c r="I167" s="42"/>
      <c r="J167" s="42"/>
      <c r="K167" s="94"/>
      <c r="L167" s="94"/>
      <c r="M167" s="94"/>
      <c r="N167" s="94"/>
      <c r="O167" s="94"/>
      <c r="P167" s="94"/>
      <c r="Q167" s="94"/>
      <c r="R167" s="94"/>
      <c r="S167" s="94"/>
      <c r="T167" s="94"/>
      <c r="U167" s="94"/>
      <c r="V167" s="94"/>
      <c r="W167" s="94"/>
    </row>
    <row r="168" spans="2:24" s="49" customFormat="1" outlineLevel="1" x14ac:dyDescent="0.2">
      <c r="C168" s="50"/>
      <c r="D168" s="51"/>
      <c r="K168" s="77"/>
      <c r="L168" s="77"/>
      <c r="M168" s="77"/>
      <c r="N168" s="77"/>
      <c r="O168" s="77"/>
      <c r="P168" s="77"/>
      <c r="Q168" s="77"/>
      <c r="R168" s="77"/>
      <c r="S168" s="77"/>
      <c r="T168" s="77"/>
      <c r="U168" s="77"/>
      <c r="V168" s="77"/>
      <c r="W168" s="77"/>
    </row>
    <row r="169" spans="2:24" s="49" customFormat="1" outlineLevel="1" x14ac:dyDescent="0.2">
      <c r="C169" s="50"/>
      <c r="D169" s="51"/>
      <c r="K169" s="77"/>
      <c r="L169" s="77"/>
      <c r="M169" s="77"/>
      <c r="N169" s="77"/>
      <c r="O169" s="77"/>
      <c r="P169" s="77"/>
      <c r="Q169" s="77"/>
      <c r="R169" s="77"/>
      <c r="S169" s="77"/>
      <c r="T169" s="77"/>
      <c r="U169" s="77"/>
      <c r="V169" s="77"/>
      <c r="W169" s="77"/>
    </row>
    <row r="170" spans="2:24" s="3" customFormat="1" outlineLevel="1" x14ac:dyDescent="0.2">
      <c r="B170" s="31"/>
      <c r="C170" s="145"/>
      <c r="D170" s="38"/>
      <c r="E170" s="31"/>
      <c r="F170" s="31"/>
      <c r="G170" s="31"/>
      <c r="H170" s="31"/>
      <c r="I170" s="31"/>
      <c r="J170" s="31"/>
      <c r="K170" s="146"/>
      <c r="L170" s="146"/>
      <c r="M170" s="146"/>
      <c r="N170" s="146"/>
      <c r="O170" s="146"/>
      <c r="P170" s="146"/>
      <c r="Q170" s="146"/>
      <c r="R170" s="146"/>
      <c r="S170" s="146"/>
      <c r="T170" s="146"/>
      <c r="U170" s="146"/>
      <c r="V170" s="146"/>
      <c r="W170" s="146"/>
      <c r="X170" s="31"/>
    </row>
    <row r="171" spans="2:24" outlineLevel="1" x14ac:dyDescent="0.2">
      <c r="B171" s="15"/>
      <c r="C171" s="16"/>
      <c r="D171" s="36"/>
      <c r="E171" s="15"/>
      <c r="F171" s="15"/>
      <c r="G171" s="15"/>
      <c r="H171" s="15"/>
      <c r="I171" s="15"/>
      <c r="J171" s="15"/>
      <c r="K171" s="122"/>
      <c r="L171" s="122"/>
      <c r="M171" s="122"/>
      <c r="N171" s="122"/>
      <c r="O171" s="122"/>
      <c r="P171" s="122"/>
      <c r="Q171" s="122"/>
      <c r="R171" s="122"/>
      <c r="S171" s="122"/>
      <c r="T171" s="122"/>
      <c r="U171" s="122"/>
      <c r="V171" s="122"/>
      <c r="W171" s="122"/>
      <c r="X171" s="122"/>
    </row>
    <row r="172" spans="2:24" outlineLevel="1" x14ac:dyDescent="0.2">
      <c r="B172" s="15"/>
      <c r="C172" s="16"/>
      <c r="D172" s="36"/>
      <c r="E172" s="15"/>
      <c r="F172" s="15"/>
      <c r="G172" s="15"/>
      <c r="H172" s="15"/>
      <c r="I172" s="15"/>
      <c r="J172" s="15"/>
      <c r="K172" s="122"/>
      <c r="L172" s="122"/>
      <c r="M172" s="122"/>
      <c r="N172" s="122"/>
      <c r="O172" s="122"/>
      <c r="P172" s="122"/>
      <c r="Q172" s="122"/>
      <c r="R172" s="122"/>
      <c r="S172" s="122"/>
      <c r="T172" s="122"/>
      <c r="U172" s="122"/>
      <c r="V172" s="122"/>
      <c r="W172" s="122"/>
      <c r="X172" s="122"/>
    </row>
    <row r="173" spans="2:24" s="3" customFormat="1" outlineLevel="1" x14ac:dyDescent="0.2">
      <c r="B173" s="31"/>
      <c r="C173" s="145"/>
      <c r="D173" s="38"/>
      <c r="E173" s="31"/>
      <c r="F173" s="31"/>
      <c r="G173" s="31"/>
      <c r="H173" s="31"/>
      <c r="I173" s="31"/>
      <c r="J173" s="31"/>
      <c r="K173" s="146"/>
      <c r="L173" s="146"/>
      <c r="M173" s="146"/>
      <c r="N173" s="146"/>
      <c r="O173" s="146"/>
      <c r="P173" s="146"/>
      <c r="Q173" s="146"/>
      <c r="R173" s="146"/>
      <c r="S173" s="146"/>
      <c r="T173" s="146"/>
      <c r="U173" s="146"/>
      <c r="V173" s="146"/>
      <c r="W173" s="146"/>
      <c r="X173" s="31"/>
    </row>
    <row r="174" spans="2:24" outlineLevel="1" x14ac:dyDescent="0.2">
      <c r="B174" s="42"/>
      <c r="C174" s="43"/>
      <c r="D174" s="94"/>
      <c r="E174" s="42"/>
      <c r="F174" s="42"/>
      <c r="G174" s="42"/>
      <c r="H174" s="42"/>
      <c r="I174" s="42"/>
      <c r="J174" s="42"/>
      <c r="K174" s="94"/>
      <c r="L174" s="94"/>
      <c r="M174" s="94"/>
      <c r="N174" s="94"/>
      <c r="O174" s="94"/>
      <c r="P174" s="94"/>
      <c r="Q174" s="94"/>
      <c r="R174" s="94"/>
      <c r="S174" s="94"/>
      <c r="T174" s="94"/>
      <c r="U174" s="94"/>
      <c r="V174" s="94"/>
      <c r="W174" s="94"/>
    </row>
    <row r="175" spans="2:24" outlineLevel="1" x14ac:dyDescent="0.2">
      <c r="B175" s="42"/>
      <c r="C175" s="43"/>
      <c r="D175" s="94"/>
      <c r="E175" s="42"/>
      <c r="F175" s="42"/>
      <c r="G175" s="42"/>
      <c r="H175" s="42"/>
      <c r="I175" s="42"/>
      <c r="J175" s="42"/>
      <c r="K175" s="130"/>
      <c r="L175" s="130"/>
      <c r="M175" s="130"/>
      <c r="N175" s="130"/>
      <c r="O175" s="130"/>
      <c r="P175" s="130"/>
      <c r="Q175" s="130"/>
      <c r="R175" s="130"/>
      <c r="S175" s="130"/>
      <c r="T175" s="130"/>
      <c r="U175" s="130"/>
      <c r="V175" s="130"/>
      <c r="W175" s="130"/>
    </row>
    <row r="176" spans="2:24" outlineLevel="1" x14ac:dyDescent="0.2">
      <c r="B176" s="15"/>
      <c r="C176" s="16"/>
      <c r="D176" s="36"/>
      <c r="E176" s="15"/>
      <c r="F176" s="15"/>
      <c r="G176" s="15"/>
      <c r="H176" s="15"/>
      <c r="I176" s="15"/>
      <c r="J176" s="15"/>
      <c r="K176" s="122"/>
      <c r="L176" s="122"/>
      <c r="M176" s="122"/>
      <c r="N176" s="122"/>
      <c r="O176" s="122"/>
      <c r="P176" s="122"/>
      <c r="Q176" s="122"/>
      <c r="R176" s="122"/>
      <c r="S176" s="122"/>
      <c r="T176" s="122"/>
      <c r="U176" s="122"/>
      <c r="V176" s="122"/>
      <c r="W176" s="122"/>
    </row>
    <row r="177" spans="2:23" outlineLevel="1" x14ac:dyDescent="0.2">
      <c r="B177" s="15"/>
      <c r="C177" s="16"/>
      <c r="D177" s="36"/>
      <c r="E177" s="15"/>
      <c r="F177" s="15"/>
      <c r="G177" s="15"/>
      <c r="H177" s="15"/>
      <c r="I177" s="15"/>
      <c r="J177" s="15"/>
      <c r="K177" s="122"/>
      <c r="L177" s="122"/>
      <c r="M177" s="122"/>
      <c r="N177" s="122"/>
      <c r="O177" s="122"/>
      <c r="P177" s="122"/>
      <c r="Q177" s="122"/>
      <c r="R177" s="122"/>
      <c r="S177" s="122"/>
      <c r="T177" s="122"/>
      <c r="U177" s="122"/>
      <c r="V177" s="122"/>
      <c r="W177" s="122"/>
    </row>
    <row r="178" spans="2:23" s="31" customFormat="1" outlineLevel="1" x14ac:dyDescent="0.2">
      <c r="B178" s="138"/>
      <c r="C178" s="156"/>
      <c r="D178" s="37"/>
      <c r="E178" s="138"/>
      <c r="F178" s="138"/>
      <c r="G178" s="138"/>
      <c r="H178" s="138"/>
      <c r="I178" s="138"/>
      <c r="J178" s="138"/>
      <c r="K178" s="116"/>
      <c r="L178" s="116"/>
      <c r="M178" s="157"/>
      <c r="N178" s="157"/>
      <c r="O178" s="157"/>
      <c r="P178" s="157"/>
      <c r="Q178" s="157"/>
      <c r="R178" s="157"/>
      <c r="S178" s="157"/>
      <c r="T178" s="157"/>
      <c r="U178" s="157"/>
      <c r="V178" s="157"/>
      <c r="W178" s="157"/>
    </row>
    <row r="179" spans="2:23" outlineLevel="1" x14ac:dyDescent="0.2">
      <c r="B179" s="42"/>
      <c r="C179" s="43"/>
      <c r="D179" s="94"/>
      <c r="E179" s="42"/>
      <c r="F179" s="42"/>
      <c r="G179" s="42"/>
      <c r="H179" s="42"/>
      <c r="I179" s="42"/>
      <c r="J179" s="42"/>
      <c r="K179" s="94"/>
      <c r="L179" s="94"/>
      <c r="M179" s="94"/>
      <c r="N179" s="94"/>
      <c r="O179" s="94"/>
      <c r="P179" s="94"/>
      <c r="Q179" s="94"/>
      <c r="R179" s="94"/>
      <c r="S179" s="94"/>
      <c r="T179" s="94"/>
      <c r="U179" s="94"/>
      <c r="V179" s="94"/>
      <c r="W179" s="94"/>
    </row>
    <row r="180" spans="2:23" outlineLevel="1" x14ac:dyDescent="0.2">
      <c r="B180" s="42"/>
      <c r="C180" s="43"/>
      <c r="D180" s="94"/>
      <c r="E180" s="42"/>
      <c r="F180" s="42"/>
      <c r="G180" s="42"/>
      <c r="H180" s="42"/>
      <c r="I180" s="42"/>
      <c r="J180" s="42"/>
      <c r="K180" s="94"/>
      <c r="L180" s="94"/>
      <c r="M180" s="94"/>
      <c r="N180" s="94"/>
      <c r="O180" s="94"/>
      <c r="P180" s="94"/>
      <c r="Q180" s="94"/>
      <c r="R180" s="94"/>
      <c r="S180" s="94"/>
      <c r="T180" s="94"/>
      <c r="U180" s="94"/>
      <c r="V180" s="94"/>
      <c r="W180" s="94"/>
    </row>
    <row r="181" spans="2:23" s="29" customFormat="1" outlineLevel="1" x14ac:dyDescent="0.2">
      <c r="B181" s="99"/>
      <c r="C181" s="100"/>
      <c r="D181" s="52"/>
      <c r="E181" s="99"/>
      <c r="F181" s="99"/>
      <c r="G181" s="99"/>
      <c r="H181" s="99"/>
      <c r="I181" s="99"/>
      <c r="J181" s="99"/>
      <c r="K181" s="113"/>
      <c r="L181" s="113"/>
      <c r="M181" s="113"/>
      <c r="N181" s="113"/>
      <c r="O181" s="113"/>
      <c r="P181" s="113"/>
      <c r="Q181" s="113"/>
      <c r="R181" s="113"/>
      <c r="S181" s="113"/>
      <c r="T181" s="113"/>
      <c r="U181" s="113"/>
      <c r="V181" s="113"/>
      <c r="W181" s="113"/>
    </row>
    <row r="182" spans="2:23" outlineLevel="1" x14ac:dyDescent="0.2">
      <c r="B182" s="42"/>
      <c r="C182" s="43"/>
      <c r="D182" s="94"/>
      <c r="E182" s="42"/>
      <c r="F182" s="42"/>
      <c r="G182" s="42"/>
      <c r="H182" s="42"/>
      <c r="I182" s="42"/>
      <c r="J182" s="42"/>
      <c r="K182" s="94"/>
      <c r="L182" s="94"/>
      <c r="M182" s="94"/>
      <c r="N182" s="94"/>
      <c r="O182" s="94"/>
      <c r="P182" s="94"/>
      <c r="Q182" s="94"/>
      <c r="R182" s="94"/>
      <c r="S182" s="94"/>
      <c r="T182" s="94"/>
      <c r="U182" s="94"/>
      <c r="V182" s="94"/>
      <c r="W182" s="94"/>
    </row>
    <row r="183" spans="2:23" s="49" customFormat="1" outlineLevel="1" x14ac:dyDescent="0.2">
      <c r="C183" s="50"/>
      <c r="D183" s="51"/>
      <c r="K183" s="77"/>
      <c r="L183" s="77"/>
      <c r="M183" s="77"/>
      <c r="N183" s="77"/>
      <c r="O183" s="77"/>
      <c r="P183" s="77"/>
      <c r="Q183" s="77"/>
      <c r="R183" s="77"/>
      <c r="S183" s="77"/>
      <c r="T183" s="77"/>
      <c r="U183" s="77"/>
      <c r="V183" s="77"/>
      <c r="W183" s="77"/>
    </row>
    <row r="184" spans="2:23" outlineLevel="1" x14ac:dyDescent="0.2">
      <c r="B184" s="42"/>
      <c r="C184" s="43"/>
      <c r="D184" s="94"/>
      <c r="E184" s="42"/>
      <c r="F184" s="42"/>
      <c r="G184" s="42"/>
      <c r="H184" s="42"/>
      <c r="I184" s="42"/>
      <c r="J184" s="42"/>
      <c r="K184" s="94"/>
      <c r="L184" s="94"/>
      <c r="M184" s="94"/>
      <c r="N184" s="94"/>
      <c r="O184" s="94"/>
      <c r="P184" s="94"/>
      <c r="Q184" s="94"/>
      <c r="R184" s="94"/>
      <c r="S184" s="94"/>
      <c r="T184" s="94"/>
      <c r="U184" s="94"/>
      <c r="V184" s="94"/>
      <c r="W184" s="94"/>
    </row>
    <row r="185" spans="2:23" outlineLevel="1" x14ac:dyDescent="0.2">
      <c r="B185" s="15"/>
      <c r="C185" s="16"/>
      <c r="D185" s="36"/>
      <c r="E185" s="15"/>
      <c r="F185" s="15"/>
      <c r="G185" s="15"/>
      <c r="H185" s="15"/>
      <c r="I185" s="15"/>
      <c r="J185" s="15"/>
      <c r="K185" s="74"/>
      <c r="L185" s="74"/>
      <c r="M185" s="122"/>
      <c r="N185" s="122"/>
      <c r="O185" s="122"/>
      <c r="P185" s="122"/>
      <c r="Q185" s="122"/>
      <c r="R185" s="122"/>
      <c r="S185" s="122"/>
      <c r="T185" s="122"/>
      <c r="U185" s="122"/>
      <c r="V185" s="122"/>
      <c r="W185" s="122"/>
    </row>
    <row r="186" spans="2:23" outlineLevel="1" x14ac:dyDescent="0.2">
      <c r="B186" s="15"/>
      <c r="C186" s="16"/>
      <c r="D186" s="36"/>
      <c r="E186" s="15"/>
      <c r="F186" s="15"/>
      <c r="G186" s="15"/>
      <c r="H186" s="15"/>
      <c r="I186" s="15"/>
      <c r="J186" s="15"/>
      <c r="K186" s="74"/>
      <c r="L186" s="74"/>
      <c r="M186" s="122"/>
      <c r="N186" s="122"/>
      <c r="O186" s="122"/>
      <c r="P186" s="122"/>
      <c r="Q186" s="122"/>
      <c r="R186" s="122"/>
      <c r="S186" s="122"/>
      <c r="T186" s="122"/>
      <c r="U186" s="122"/>
      <c r="V186" s="122"/>
      <c r="W186" s="122"/>
    </row>
    <row r="187" spans="2:23" s="31" customFormat="1" outlineLevel="1" x14ac:dyDescent="0.2">
      <c r="B187" s="138"/>
      <c r="C187" s="156"/>
      <c r="D187" s="37"/>
      <c r="E187" s="138"/>
      <c r="F187" s="138"/>
      <c r="G187" s="138"/>
      <c r="H187" s="138"/>
      <c r="I187" s="138"/>
      <c r="J187" s="138"/>
      <c r="K187" s="157"/>
      <c r="L187" s="157"/>
      <c r="M187" s="157"/>
      <c r="N187" s="157"/>
      <c r="O187" s="157"/>
      <c r="P187" s="157"/>
      <c r="Q187" s="157"/>
      <c r="R187" s="157"/>
      <c r="S187" s="157"/>
      <c r="T187" s="157"/>
      <c r="U187" s="157"/>
      <c r="V187" s="157"/>
      <c r="W187" s="157"/>
    </row>
    <row r="189" spans="2:23" x14ac:dyDescent="0.2">
      <c r="B189" s="12" t="s">
        <v>86</v>
      </c>
      <c r="C189" s="11"/>
      <c r="D189" s="73"/>
      <c r="E189" s="10"/>
      <c r="F189" s="10"/>
      <c r="G189" s="10"/>
      <c r="H189" s="10"/>
      <c r="I189" s="10"/>
      <c r="J189" s="10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</row>
    <row r="190" spans="2:23" outlineLevel="1" x14ac:dyDescent="0.2"/>
    <row r="191" spans="2:23" outlineLevel="1" x14ac:dyDescent="0.2">
      <c r="B191" s="42"/>
      <c r="C191" s="43"/>
      <c r="D191" s="94"/>
      <c r="E191" s="42"/>
      <c r="F191" s="42"/>
      <c r="G191" s="42"/>
      <c r="H191" s="42"/>
      <c r="I191" s="42"/>
      <c r="J191" s="42"/>
      <c r="K191" s="94"/>
      <c r="L191" s="94"/>
      <c r="M191" s="94"/>
      <c r="N191" s="94"/>
      <c r="O191" s="94"/>
      <c r="P191" s="94"/>
      <c r="Q191" s="94"/>
      <c r="R191" s="94"/>
      <c r="S191" s="94"/>
      <c r="T191" s="94"/>
      <c r="U191" s="94"/>
      <c r="V191" s="94"/>
      <c r="W191" s="94"/>
    </row>
    <row r="192" spans="2:23" s="29" customFormat="1" outlineLevel="1" x14ac:dyDescent="0.2">
      <c r="B192" s="99"/>
      <c r="C192" s="100"/>
      <c r="D192" s="52"/>
      <c r="E192" s="99"/>
      <c r="F192" s="99"/>
      <c r="G192" s="99"/>
      <c r="H192" s="99"/>
      <c r="I192" s="99"/>
      <c r="J192" s="99"/>
      <c r="K192" s="113"/>
      <c r="L192" s="113"/>
      <c r="M192" s="113"/>
      <c r="N192" s="113"/>
      <c r="O192" s="113"/>
      <c r="P192" s="113"/>
      <c r="Q192" s="113"/>
      <c r="R192" s="113"/>
      <c r="S192" s="113"/>
      <c r="T192" s="113"/>
      <c r="U192" s="113"/>
      <c r="V192" s="113"/>
      <c r="W192" s="113"/>
    </row>
    <row r="193" spans="2:23" s="29" customFormat="1" outlineLevel="1" x14ac:dyDescent="0.2">
      <c r="B193" s="134"/>
      <c r="C193" s="135"/>
      <c r="D193" s="136"/>
      <c r="E193" s="134"/>
      <c r="F193" s="134"/>
      <c r="G193" s="134"/>
      <c r="H193" s="134"/>
      <c r="I193" s="134"/>
      <c r="J193" s="134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137"/>
    </row>
    <row r="194" spans="2:23" s="49" customFormat="1" outlineLevel="1" x14ac:dyDescent="0.2">
      <c r="C194" s="50"/>
      <c r="D194" s="51"/>
      <c r="K194" s="77"/>
      <c r="L194" s="77"/>
      <c r="M194" s="77"/>
      <c r="N194" s="77"/>
      <c r="O194" s="77"/>
      <c r="P194" s="77"/>
      <c r="Q194" s="77"/>
      <c r="R194" s="77"/>
      <c r="S194" s="77"/>
      <c r="T194" s="77"/>
      <c r="U194" s="77"/>
      <c r="V194" s="77"/>
      <c r="W194" s="77"/>
    </row>
    <row r="195" spans="2:23" outlineLevel="1" x14ac:dyDescent="0.2">
      <c r="B195" s="15"/>
      <c r="C195" s="16"/>
      <c r="D195" s="36"/>
      <c r="E195" s="15"/>
      <c r="F195" s="15"/>
      <c r="G195" s="15"/>
      <c r="H195" s="15"/>
      <c r="I195" s="15"/>
      <c r="J195" s="15"/>
      <c r="K195" s="122"/>
      <c r="L195" s="122"/>
      <c r="M195" s="122"/>
      <c r="N195" s="122"/>
      <c r="O195" s="122"/>
      <c r="P195" s="122"/>
      <c r="Q195" s="122"/>
      <c r="R195" s="122"/>
      <c r="S195" s="122"/>
      <c r="T195" s="122"/>
      <c r="U195" s="122"/>
      <c r="V195" s="122"/>
      <c r="W195" s="122"/>
    </row>
    <row r="196" spans="2:23" outlineLevel="1" x14ac:dyDescent="0.2">
      <c r="B196" s="42"/>
      <c r="C196" s="43"/>
      <c r="D196" s="94"/>
      <c r="E196" s="42"/>
      <c r="F196" s="42"/>
      <c r="G196" s="42"/>
      <c r="H196" s="42"/>
      <c r="I196" s="42"/>
      <c r="J196" s="42"/>
      <c r="K196" s="130"/>
      <c r="L196" s="130"/>
      <c r="M196" s="130"/>
      <c r="N196" s="130"/>
      <c r="O196" s="130"/>
      <c r="P196" s="130"/>
      <c r="Q196" s="130"/>
      <c r="R196" s="130"/>
      <c r="S196" s="130"/>
      <c r="T196" s="130"/>
      <c r="U196" s="130"/>
      <c r="V196" s="130"/>
      <c r="W196" s="130"/>
    </row>
    <row r="197" spans="2:23" s="3" customFormat="1" outlineLevel="1" x14ac:dyDescent="0.2">
      <c r="B197" s="8"/>
      <c r="C197" s="9"/>
      <c r="D197" s="37"/>
      <c r="E197" s="8"/>
      <c r="F197" s="8"/>
      <c r="G197" s="8"/>
      <c r="H197" s="8"/>
      <c r="I197" s="8"/>
      <c r="J197" s="8"/>
      <c r="K197" s="78"/>
      <c r="L197" s="78"/>
      <c r="M197" s="78"/>
      <c r="N197" s="78"/>
      <c r="O197" s="78"/>
      <c r="P197" s="78"/>
      <c r="Q197" s="78"/>
      <c r="R197" s="78"/>
      <c r="S197" s="78"/>
      <c r="T197" s="78"/>
      <c r="U197" s="78"/>
      <c r="V197" s="78"/>
      <c r="W197" s="78"/>
    </row>
    <row r="199" spans="2:23" x14ac:dyDescent="0.2">
      <c r="B199" s="12" t="s">
        <v>116</v>
      </c>
      <c r="C199" s="11"/>
      <c r="D199" s="73"/>
      <c r="E199" s="10"/>
      <c r="F199" s="10"/>
      <c r="G199" s="10"/>
      <c r="H199" s="10"/>
      <c r="I199" s="10"/>
      <c r="J199" s="10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</row>
    <row r="200" spans="2:23" outlineLevel="1" x14ac:dyDescent="0.2"/>
    <row r="201" spans="2:23" outlineLevel="1" x14ac:dyDescent="0.2">
      <c r="B201" s="2"/>
      <c r="C201" s="17"/>
      <c r="D201" s="76"/>
      <c r="E201" s="2"/>
      <c r="F201" s="2"/>
      <c r="G201" s="2"/>
      <c r="H201" s="2"/>
      <c r="I201" s="2"/>
      <c r="J201" s="2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</row>
    <row r="202" spans="2:23" outlineLevel="1" x14ac:dyDescent="0.2">
      <c r="B202" s="2"/>
      <c r="C202" s="17"/>
      <c r="D202" s="76"/>
      <c r="E202" s="2"/>
      <c r="F202" s="2"/>
      <c r="G202" s="2"/>
      <c r="H202" s="2"/>
      <c r="I202" s="2"/>
      <c r="J202" s="2"/>
      <c r="K202" s="76"/>
      <c r="L202" s="76"/>
      <c r="M202" s="76"/>
      <c r="N202" s="76"/>
      <c r="O202" s="76"/>
      <c r="P202" s="76"/>
      <c r="Q202" s="76"/>
      <c r="R202" s="76"/>
      <c r="S202" s="76"/>
      <c r="T202" s="76"/>
      <c r="U202" s="76"/>
      <c r="V202" s="76"/>
      <c r="W202" s="76"/>
    </row>
    <row r="203" spans="2:23" outlineLevel="1" x14ac:dyDescent="0.2">
      <c r="B203" s="2"/>
      <c r="C203" s="17"/>
      <c r="D203" s="76"/>
      <c r="E203" s="2"/>
      <c r="F203" s="2"/>
      <c r="G203" s="2"/>
      <c r="H203" s="2"/>
      <c r="I203" s="2"/>
      <c r="J203" s="2"/>
      <c r="K203" s="76"/>
      <c r="L203" s="76"/>
      <c r="M203" s="76"/>
      <c r="N203" s="76"/>
      <c r="O203" s="76"/>
      <c r="P203" s="76"/>
      <c r="Q203" s="76"/>
      <c r="R203" s="76"/>
      <c r="S203" s="76"/>
      <c r="T203" s="76"/>
      <c r="U203" s="76"/>
      <c r="V203" s="76"/>
      <c r="W203" s="76"/>
    </row>
    <row r="204" spans="2:23" s="3" customFormat="1" outlineLevel="1" x14ac:dyDescent="0.2">
      <c r="B204" s="8"/>
      <c r="C204" s="9"/>
      <c r="D204" s="37"/>
      <c r="E204" s="8"/>
      <c r="F204" s="8"/>
      <c r="G204" s="8"/>
      <c r="H204" s="8"/>
      <c r="I204" s="8"/>
      <c r="J204" s="8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</row>
    <row r="205" spans="2:23" outlineLevel="1" x14ac:dyDescent="0.2"/>
    <row r="206" spans="2:23" outlineLevel="1" x14ac:dyDescent="0.2">
      <c r="B206" s="2"/>
      <c r="C206" s="17"/>
      <c r="D206" s="76"/>
      <c r="E206" s="2"/>
      <c r="F206" s="2"/>
      <c r="G206" s="2"/>
      <c r="H206" s="2"/>
      <c r="I206" s="2"/>
      <c r="J206" s="2"/>
      <c r="K206" s="76"/>
      <c r="L206" s="76"/>
      <c r="M206" s="76"/>
      <c r="N206" s="76"/>
      <c r="O206" s="76"/>
      <c r="P206" s="76"/>
      <c r="Q206" s="76"/>
      <c r="R206" s="76"/>
      <c r="S206" s="76"/>
      <c r="T206" s="76"/>
      <c r="U206" s="76"/>
      <c r="V206" s="76"/>
      <c r="W206" s="76"/>
    </row>
    <row r="207" spans="2:23" s="3" customFormat="1" outlineLevel="1" x14ac:dyDescent="0.2">
      <c r="B207" s="8"/>
      <c r="C207" s="9"/>
      <c r="D207" s="37"/>
      <c r="E207" s="8"/>
      <c r="F207" s="8"/>
      <c r="G207" s="8"/>
      <c r="H207" s="8"/>
      <c r="I207" s="8"/>
      <c r="J207" s="8"/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</row>
    <row r="208" spans="2:23" outlineLevel="1" x14ac:dyDescent="0.2"/>
    <row r="209" spans="1:23" outlineLevel="1" x14ac:dyDescent="0.2">
      <c r="B209" s="42"/>
      <c r="C209" s="43"/>
      <c r="D209" s="94"/>
      <c r="E209" s="42"/>
      <c r="F209" s="42"/>
      <c r="G209" s="42"/>
      <c r="H209" s="42"/>
      <c r="I209" s="42"/>
      <c r="J209" s="42"/>
      <c r="K209" s="124"/>
      <c r="L209" s="124"/>
      <c r="M209" s="124"/>
      <c r="N209" s="124"/>
      <c r="O209" s="124"/>
      <c r="P209" s="124"/>
      <c r="Q209" s="124"/>
      <c r="R209" s="124"/>
      <c r="S209" s="124"/>
      <c r="T209" s="124"/>
      <c r="U209" s="124"/>
      <c r="V209" s="124"/>
      <c r="W209" s="124"/>
    </row>
    <row r="210" spans="1:23" outlineLevel="1" x14ac:dyDescent="0.2">
      <c r="A210" s="28"/>
      <c r="B210" s="15"/>
      <c r="C210" s="16"/>
      <c r="D210" s="36"/>
      <c r="E210" s="15"/>
      <c r="F210" s="15"/>
      <c r="G210" s="15"/>
      <c r="H210" s="15"/>
      <c r="I210" s="15"/>
      <c r="J210" s="15"/>
      <c r="K210" s="74"/>
      <c r="L210" s="74"/>
      <c r="M210" s="74"/>
      <c r="N210" s="74"/>
      <c r="O210" s="74"/>
      <c r="P210" s="74"/>
      <c r="Q210" s="74"/>
      <c r="R210" s="74"/>
      <c r="S210" s="74"/>
      <c r="T210" s="74"/>
      <c r="U210" s="74"/>
      <c r="V210" s="74"/>
      <c r="W210" s="74"/>
    </row>
    <row r="211" spans="1:23" outlineLevel="1" x14ac:dyDescent="0.2">
      <c r="A211" s="28"/>
      <c r="B211" s="15"/>
      <c r="C211" s="16"/>
      <c r="D211" s="36"/>
      <c r="E211" s="15"/>
      <c r="F211" s="15"/>
      <c r="G211" s="15"/>
      <c r="H211" s="15"/>
      <c r="I211" s="15"/>
      <c r="J211" s="15"/>
      <c r="K211" s="74"/>
      <c r="L211" s="74"/>
      <c r="M211" s="74"/>
      <c r="N211" s="74"/>
      <c r="O211" s="74"/>
      <c r="P211" s="74"/>
      <c r="Q211" s="74"/>
      <c r="R211" s="74"/>
      <c r="S211" s="74"/>
      <c r="T211" s="74"/>
      <c r="U211" s="74"/>
      <c r="V211" s="74"/>
      <c r="W211" s="74"/>
    </row>
    <row r="212" spans="1:23" outlineLevel="1" x14ac:dyDescent="0.2">
      <c r="B212" s="8"/>
      <c r="C212" s="9"/>
      <c r="D212" s="37"/>
      <c r="E212" s="8"/>
      <c r="F212" s="8"/>
      <c r="G212" s="8"/>
      <c r="H212" s="8"/>
      <c r="I212" s="8"/>
      <c r="J212" s="8"/>
      <c r="K212" s="150"/>
      <c r="L212" s="150"/>
      <c r="M212" s="78"/>
      <c r="N212" s="78"/>
      <c r="O212" s="78"/>
      <c r="P212" s="78"/>
      <c r="Q212" s="78"/>
      <c r="R212" s="78"/>
      <c r="S212" s="78"/>
      <c r="T212" s="78"/>
      <c r="U212" s="78"/>
      <c r="V212" s="78"/>
      <c r="W212" s="78"/>
    </row>
    <row r="213" spans="1:23" outlineLevel="1" x14ac:dyDescent="0.2">
      <c r="D213" s="36"/>
      <c r="K213" s="151"/>
      <c r="L213" s="151"/>
      <c r="M213" s="131"/>
      <c r="N213" s="131"/>
      <c r="O213" s="131"/>
      <c r="P213" s="131"/>
      <c r="Q213" s="131"/>
      <c r="R213" s="131"/>
      <c r="S213" s="131"/>
      <c r="T213" s="131"/>
      <c r="U213" s="131"/>
      <c r="V213" s="131"/>
      <c r="W213" s="131"/>
    </row>
    <row r="214" spans="1:23" outlineLevel="1" x14ac:dyDescent="0.2">
      <c r="D214" s="36"/>
      <c r="K214" s="151"/>
      <c r="L214" s="151"/>
      <c r="M214" s="131"/>
      <c r="N214" s="131"/>
      <c r="O214" s="131"/>
      <c r="P214" s="131"/>
      <c r="Q214" s="131"/>
      <c r="R214" s="131"/>
      <c r="S214" s="131"/>
      <c r="T214" s="131"/>
      <c r="U214" s="131"/>
      <c r="V214" s="131"/>
      <c r="W214" s="131"/>
    </row>
    <row r="215" spans="1:23" outlineLevel="1" x14ac:dyDescent="0.2">
      <c r="D215" s="36"/>
      <c r="K215" s="151"/>
      <c r="L215" s="151"/>
      <c r="M215" s="131"/>
      <c r="N215" s="131"/>
      <c r="O215" s="131"/>
      <c r="P215" s="131"/>
      <c r="Q215" s="131"/>
      <c r="R215" s="131"/>
      <c r="S215" s="131"/>
      <c r="T215" s="131"/>
      <c r="U215" s="131"/>
      <c r="V215" s="131"/>
      <c r="W215" s="131"/>
    </row>
    <row r="216" spans="1:23" outlineLevel="1" x14ac:dyDescent="0.2">
      <c r="B216" s="42"/>
      <c r="C216" s="43"/>
      <c r="D216" s="94"/>
      <c r="E216" s="42"/>
      <c r="F216" s="42"/>
      <c r="G216" s="42"/>
      <c r="H216" s="42"/>
      <c r="I216" s="42"/>
      <c r="J216" s="42"/>
      <c r="K216" s="124"/>
      <c r="L216" s="94"/>
      <c r="M216" s="124"/>
      <c r="N216" s="124"/>
      <c r="O216" s="124"/>
      <c r="P216" s="124"/>
      <c r="Q216" s="124"/>
      <c r="R216" s="124"/>
      <c r="S216" s="124"/>
      <c r="T216" s="124"/>
      <c r="U216" s="124"/>
      <c r="V216" s="124"/>
      <c r="W216" s="124"/>
    </row>
    <row r="217" spans="1:23" s="3" customFormat="1" outlineLevel="1" x14ac:dyDescent="0.2">
      <c r="C217" s="25"/>
      <c r="D217" s="38"/>
      <c r="K217" s="152"/>
      <c r="L217" s="152"/>
      <c r="M217" s="152"/>
      <c r="N217" s="152"/>
      <c r="O217" s="152"/>
      <c r="P217" s="152"/>
      <c r="Q217" s="152"/>
      <c r="R217" s="152"/>
      <c r="S217" s="152"/>
      <c r="T217" s="152"/>
      <c r="U217" s="152"/>
      <c r="V217" s="152"/>
      <c r="W217" s="152"/>
    </row>
    <row r="218" spans="1:23" outlineLevel="1" x14ac:dyDescent="0.2">
      <c r="B218" s="15"/>
      <c r="C218" s="16"/>
      <c r="D218" s="36"/>
      <c r="E218" s="15"/>
      <c r="F218" s="15"/>
      <c r="G218" s="15"/>
      <c r="H218" s="15"/>
      <c r="I218" s="15"/>
      <c r="J218" s="15"/>
      <c r="K218" s="122"/>
      <c r="L218" s="122"/>
      <c r="M218" s="122"/>
      <c r="N218" s="122"/>
      <c r="O218" s="122"/>
      <c r="P218" s="122"/>
      <c r="Q218" s="122"/>
      <c r="R218" s="122"/>
      <c r="S218" s="122"/>
      <c r="T218" s="122"/>
      <c r="U218" s="122"/>
      <c r="V218" s="122"/>
      <c r="W218" s="122"/>
    </row>
    <row r="219" spans="1:23" outlineLevel="1" x14ac:dyDescent="0.2">
      <c r="B219" s="15"/>
      <c r="C219" s="16"/>
      <c r="D219" s="36"/>
      <c r="E219" s="15"/>
      <c r="F219" s="15"/>
      <c r="G219" s="15"/>
      <c r="H219" s="15"/>
      <c r="I219" s="15"/>
      <c r="J219" s="15"/>
      <c r="K219" s="122"/>
      <c r="L219" s="122"/>
      <c r="M219" s="122"/>
      <c r="N219" s="122"/>
      <c r="O219" s="122"/>
      <c r="P219" s="122"/>
      <c r="Q219" s="122"/>
      <c r="R219" s="122"/>
      <c r="S219" s="122"/>
      <c r="T219" s="122"/>
      <c r="U219" s="122"/>
      <c r="V219" s="122"/>
      <c r="W219" s="122"/>
    </row>
    <row r="220" spans="1:23" s="3" customFormat="1" outlineLevel="1" x14ac:dyDescent="0.2">
      <c r="C220" s="25"/>
      <c r="D220" s="38"/>
      <c r="K220" s="155"/>
      <c r="L220" s="155"/>
      <c r="M220" s="152"/>
      <c r="N220" s="152"/>
      <c r="O220" s="152"/>
      <c r="P220" s="152"/>
      <c r="Q220" s="152"/>
      <c r="R220" s="152"/>
      <c r="S220" s="152"/>
      <c r="T220" s="152"/>
      <c r="U220" s="152"/>
      <c r="V220" s="152"/>
      <c r="W220" s="152"/>
    </row>
    <row r="221" spans="1:23" outlineLevel="1" x14ac:dyDescent="0.2"/>
    <row r="222" spans="1:23" outlineLevel="1" x14ac:dyDescent="0.2">
      <c r="B222" s="42"/>
      <c r="C222" s="43"/>
      <c r="D222" s="94"/>
      <c r="E222" s="42"/>
      <c r="F222" s="42"/>
      <c r="G222" s="42"/>
      <c r="H222" s="42"/>
      <c r="I222" s="42"/>
      <c r="J222" s="42"/>
      <c r="K222" s="94"/>
      <c r="L222" s="94"/>
      <c r="M222" s="94"/>
      <c r="N222" s="94"/>
      <c r="O222" s="94"/>
      <c r="P222" s="94"/>
      <c r="Q222" s="94"/>
      <c r="R222" s="94"/>
      <c r="S222" s="94"/>
      <c r="T222" s="94"/>
      <c r="U222" s="94"/>
      <c r="V222" s="94"/>
      <c r="W222" s="94"/>
    </row>
    <row r="223" spans="1:23" outlineLevel="1" x14ac:dyDescent="0.2">
      <c r="B223" s="15"/>
      <c r="C223" s="16"/>
      <c r="D223" s="51"/>
      <c r="E223" s="15"/>
      <c r="F223" s="15"/>
      <c r="G223" s="15"/>
      <c r="H223" s="15"/>
      <c r="I223" s="15"/>
      <c r="J223" s="15"/>
      <c r="K223" s="122"/>
      <c r="L223" s="122"/>
      <c r="M223" s="122"/>
      <c r="N223" s="122"/>
      <c r="O223" s="122"/>
      <c r="P223" s="122"/>
      <c r="Q223" s="122"/>
      <c r="R223" s="122"/>
      <c r="S223" s="122"/>
      <c r="T223" s="122"/>
      <c r="U223" s="122"/>
      <c r="V223" s="122"/>
      <c r="W223" s="122"/>
    </row>
    <row r="224" spans="1:23" s="3" customFormat="1" outlineLevel="1" x14ac:dyDescent="0.2">
      <c r="B224" s="8"/>
      <c r="C224" s="9"/>
      <c r="D224" s="70"/>
      <c r="E224" s="8"/>
      <c r="F224" s="8"/>
      <c r="G224" s="8"/>
      <c r="H224" s="8"/>
      <c r="I224" s="8"/>
      <c r="J224" s="8"/>
      <c r="K224" s="78"/>
      <c r="L224" s="78"/>
      <c r="M224" s="78"/>
      <c r="N224" s="78"/>
      <c r="O224" s="78"/>
      <c r="P224" s="78"/>
      <c r="Q224" s="78"/>
      <c r="R224" s="78"/>
      <c r="S224" s="78"/>
      <c r="T224" s="78"/>
      <c r="U224" s="78"/>
      <c r="V224" s="78"/>
      <c r="W224" s="78"/>
    </row>
    <row r="225" spans="2:23" outlineLevel="1" x14ac:dyDescent="0.2"/>
    <row r="226" spans="2:23" outlineLevel="1" x14ac:dyDescent="0.2">
      <c r="B226" s="42"/>
      <c r="C226" s="154"/>
      <c r="D226" s="94"/>
    </row>
    <row r="227" spans="2:23" outlineLevel="1" x14ac:dyDescent="0.2">
      <c r="B227" s="8"/>
      <c r="C227" s="9"/>
      <c r="D227" s="37"/>
      <c r="E227" s="8"/>
      <c r="F227" s="8"/>
      <c r="G227" s="8"/>
      <c r="H227" s="8"/>
      <c r="I227" s="8"/>
      <c r="J227" s="8"/>
      <c r="K227" s="264"/>
      <c r="L227" s="264"/>
      <c r="M227" s="264"/>
      <c r="N227" s="177"/>
      <c r="O227" s="177"/>
      <c r="P227" s="177"/>
      <c r="Q227" s="177"/>
      <c r="R227" s="177"/>
      <c r="S227" s="177"/>
      <c r="T227" s="177"/>
      <c r="U227" s="177"/>
      <c r="V227" s="177"/>
      <c r="W227" s="177"/>
    </row>
    <row r="228" spans="2:23" outlineLevel="1" x14ac:dyDescent="0.2">
      <c r="D228" s="36"/>
    </row>
    <row r="229" spans="2:23" outlineLevel="1" x14ac:dyDescent="0.2">
      <c r="B229" s="15"/>
      <c r="C229" s="16"/>
      <c r="D229" s="36"/>
      <c r="E229" s="15"/>
      <c r="F229" s="15"/>
      <c r="G229" s="15"/>
      <c r="H229" s="15"/>
      <c r="I229" s="15"/>
      <c r="J229" s="15"/>
      <c r="K229" s="122"/>
      <c r="L229" s="122"/>
      <c r="M229" s="122"/>
      <c r="N229" s="122"/>
      <c r="O229" s="122"/>
      <c r="P229" s="122"/>
      <c r="Q229" s="122"/>
      <c r="R229" s="122"/>
      <c r="S229" s="122"/>
      <c r="T229" s="122"/>
      <c r="U229" s="122"/>
      <c r="V229" s="122"/>
      <c r="W229" s="122"/>
    </row>
    <row r="230" spans="2:23" outlineLevel="1" x14ac:dyDescent="0.2">
      <c r="B230" s="15"/>
      <c r="C230" s="16"/>
      <c r="D230" s="36"/>
      <c r="E230" s="15"/>
      <c r="F230" s="15"/>
      <c r="G230" s="15"/>
      <c r="H230" s="15"/>
      <c r="I230" s="15"/>
      <c r="J230" s="15"/>
      <c r="K230" s="178"/>
      <c r="L230" s="178"/>
      <c r="M230" s="178"/>
      <c r="N230" s="178"/>
      <c r="O230" s="178"/>
      <c r="P230" s="178"/>
      <c r="Q230" s="178"/>
      <c r="R230" s="178"/>
      <c r="S230" s="178"/>
      <c r="T230" s="178"/>
      <c r="U230" s="178"/>
      <c r="V230" s="178"/>
      <c r="W230" s="178"/>
    </row>
    <row r="231" spans="2:23" s="3" customFormat="1" outlineLevel="1" x14ac:dyDescent="0.2">
      <c r="B231" s="8"/>
      <c r="C231" s="9"/>
      <c r="D231" s="37"/>
      <c r="E231" s="8"/>
      <c r="F231" s="8"/>
      <c r="G231" s="8"/>
      <c r="H231" s="8"/>
      <c r="I231" s="8"/>
      <c r="J231" s="8"/>
      <c r="K231" s="78"/>
      <c r="L231" s="78"/>
      <c r="M231" s="78"/>
      <c r="N231" s="78"/>
      <c r="O231" s="78"/>
      <c r="P231" s="78"/>
      <c r="Q231" s="78"/>
      <c r="R231" s="78"/>
      <c r="S231" s="78"/>
      <c r="T231" s="78"/>
      <c r="U231" s="78"/>
      <c r="V231" s="78"/>
      <c r="W231" s="78"/>
    </row>
    <row r="232" spans="2:23" outlineLevel="1" x14ac:dyDescent="0.2"/>
    <row r="233" spans="2:23" outlineLevel="1" x14ac:dyDescent="0.2">
      <c r="B233" s="15"/>
      <c r="C233" s="16"/>
      <c r="D233" s="36"/>
      <c r="E233" s="15"/>
      <c r="F233" s="15"/>
      <c r="G233" s="15"/>
      <c r="H233" s="15"/>
      <c r="I233" s="15"/>
      <c r="J233" s="15"/>
      <c r="K233" s="122"/>
      <c r="L233" s="122"/>
      <c r="M233" s="122"/>
      <c r="N233" s="122"/>
      <c r="O233" s="122"/>
      <c r="P233" s="122"/>
      <c r="Q233" s="122"/>
      <c r="R233" s="122"/>
      <c r="S233" s="122"/>
      <c r="T233" s="122"/>
      <c r="U233" s="122"/>
      <c r="V233" s="122"/>
      <c r="W233" s="122"/>
    </row>
    <row r="234" spans="2:23" outlineLevel="1" x14ac:dyDescent="0.2">
      <c r="B234" s="15"/>
      <c r="C234" s="16"/>
      <c r="D234" s="36"/>
      <c r="E234" s="15"/>
      <c r="F234" s="15"/>
      <c r="G234" s="15"/>
      <c r="H234" s="15"/>
      <c r="I234" s="15"/>
      <c r="J234" s="15"/>
      <c r="K234" s="122"/>
      <c r="L234" s="122"/>
      <c r="M234" s="122"/>
      <c r="N234" s="122"/>
      <c r="O234" s="122"/>
      <c r="P234" s="122"/>
      <c r="Q234" s="122"/>
      <c r="R234" s="122"/>
      <c r="S234" s="122"/>
      <c r="T234" s="122"/>
      <c r="U234" s="122"/>
      <c r="V234" s="122"/>
      <c r="W234" s="122"/>
    </row>
    <row r="235" spans="2:23" s="3" customFormat="1" outlineLevel="1" x14ac:dyDescent="0.2">
      <c r="B235" s="8"/>
      <c r="C235" s="9"/>
      <c r="D235" s="37"/>
      <c r="E235" s="8"/>
      <c r="F235" s="8"/>
      <c r="G235" s="8"/>
      <c r="H235" s="8"/>
      <c r="I235" s="8"/>
      <c r="J235" s="8"/>
      <c r="K235" s="78"/>
      <c r="L235" s="78"/>
      <c r="M235" s="78"/>
      <c r="N235" s="78"/>
      <c r="O235" s="78"/>
      <c r="P235" s="78"/>
      <c r="Q235" s="78"/>
      <c r="R235" s="78"/>
      <c r="S235" s="78"/>
      <c r="T235" s="78"/>
      <c r="U235" s="78"/>
      <c r="V235" s="78"/>
      <c r="W235" s="78"/>
    </row>
    <row r="236" spans="2:23" outlineLevel="1" x14ac:dyDescent="0.2"/>
    <row r="237" spans="2:23" outlineLevel="1" x14ac:dyDescent="0.2">
      <c r="B237" s="15"/>
      <c r="C237" s="16"/>
      <c r="D237" s="36"/>
      <c r="E237" s="15"/>
      <c r="F237" s="15"/>
      <c r="G237" s="15"/>
      <c r="H237" s="15"/>
      <c r="I237" s="15"/>
      <c r="J237" s="15"/>
      <c r="K237" s="122"/>
      <c r="L237" s="122"/>
      <c r="M237" s="122"/>
      <c r="N237" s="122"/>
      <c r="O237" s="122"/>
      <c r="P237" s="122"/>
      <c r="Q237" s="122"/>
      <c r="R237" s="122"/>
      <c r="S237" s="122"/>
      <c r="T237" s="122"/>
      <c r="U237" s="122"/>
      <c r="V237" s="122"/>
      <c r="W237" s="122"/>
    </row>
    <row r="238" spans="2:23" outlineLevel="1" x14ac:dyDescent="0.2">
      <c r="B238" s="15"/>
      <c r="C238" s="16"/>
      <c r="D238" s="36"/>
      <c r="E238" s="15"/>
      <c r="F238" s="15"/>
      <c r="G238" s="15"/>
      <c r="H238" s="15"/>
      <c r="I238" s="15"/>
      <c r="J238" s="15"/>
      <c r="K238" s="122"/>
      <c r="L238" s="122"/>
      <c r="M238" s="122"/>
      <c r="N238" s="122"/>
      <c r="O238" s="122"/>
      <c r="P238" s="122"/>
      <c r="Q238" s="122"/>
      <c r="R238" s="122"/>
      <c r="S238" s="122"/>
      <c r="T238" s="122"/>
      <c r="U238" s="122"/>
      <c r="V238" s="122"/>
      <c r="W238" s="122"/>
    </row>
    <row r="239" spans="2:23" s="3" customFormat="1" outlineLevel="1" x14ac:dyDescent="0.2">
      <c r="B239" s="8"/>
      <c r="C239" s="9"/>
      <c r="D239" s="37"/>
      <c r="E239" s="8"/>
      <c r="F239" s="8"/>
      <c r="G239" s="8"/>
      <c r="H239" s="8"/>
      <c r="I239" s="8"/>
      <c r="J239" s="8"/>
      <c r="K239" s="78"/>
      <c r="L239" s="78"/>
      <c r="M239" s="78"/>
      <c r="N239" s="78"/>
      <c r="O239" s="78"/>
      <c r="P239" s="78"/>
      <c r="Q239" s="78"/>
      <c r="R239" s="78"/>
      <c r="S239" s="78"/>
      <c r="T239" s="78"/>
      <c r="U239" s="78"/>
      <c r="V239" s="78"/>
      <c r="W239" s="78"/>
    </row>
    <row r="240" spans="2:23" outlineLevel="1" x14ac:dyDescent="0.2"/>
    <row r="241" spans="2:23" outlineLevel="1" x14ac:dyDescent="0.2">
      <c r="B241" s="42"/>
      <c r="C241" s="43"/>
      <c r="D241" s="94"/>
      <c r="E241" s="42"/>
      <c r="F241" s="42"/>
      <c r="G241" s="42"/>
      <c r="H241" s="42"/>
      <c r="I241" s="42"/>
      <c r="J241" s="42"/>
      <c r="K241" s="94"/>
      <c r="L241" s="94"/>
      <c r="M241" s="94"/>
      <c r="N241" s="94"/>
      <c r="O241" s="94"/>
      <c r="P241" s="94"/>
      <c r="Q241" s="94"/>
      <c r="R241" s="94"/>
      <c r="S241" s="94"/>
      <c r="T241" s="94"/>
      <c r="U241" s="94"/>
      <c r="V241" s="94"/>
      <c r="W241" s="94"/>
    </row>
    <row r="242" spans="2:23" outlineLevel="1" x14ac:dyDescent="0.2"/>
    <row r="243" spans="2:23" outlineLevel="1" x14ac:dyDescent="0.2">
      <c r="B243" s="42"/>
      <c r="C243" s="154"/>
      <c r="D243" s="94"/>
    </row>
    <row r="244" spans="2:23" outlineLevel="1" x14ac:dyDescent="0.2">
      <c r="B244" s="15"/>
      <c r="C244" s="16"/>
      <c r="D244" s="36"/>
      <c r="E244" s="15"/>
      <c r="F244" s="15"/>
      <c r="G244" s="15"/>
      <c r="H244" s="15"/>
      <c r="I244" s="15"/>
      <c r="J244" s="15"/>
      <c r="K244" s="122"/>
      <c r="L244" s="122"/>
      <c r="M244" s="122"/>
      <c r="N244" s="122"/>
      <c r="O244" s="122"/>
      <c r="P244" s="122"/>
      <c r="Q244" s="122"/>
      <c r="R244" s="122"/>
      <c r="S244" s="122"/>
      <c r="T244" s="122"/>
      <c r="U244" s="122"/>
      <c r="V244" s="122"/>
      <c r="W244" s="122"/>
    </row>
    <row r="245" spans="2:23" s="3" customFormat="1" outlineLevel="1" x14ac:dyDescent="0.2">
      <c r="B245" s="8"/>
      <c r="C245" s="9"/>
      <c r="D245" s="37"/>
      <c r="E245" s="8"/>
      <c r="F245" s="8"/>
      <c r="G245" s="8"/>
      <c r="H245" s="8"/>
      <c r="I245" s="8"/>
      <c r="J245" s="8"/>
      <c r="K245" s="150"/>
      <c r="L245" s="150"/>
      <c r="M245" s="78"/>
      <c r="N245" s="78"/>
      <c r="O245" s="78"/>
      <c r="P245" s="78"/>
      <c r="Q245" s="78"/>
      <c r="R245" s="78"/>
      <c r="S245" s="78"/>
      <c r="T245" s="78"/>
      <c r="U245" s="78"/>
      <c r="V245" s="78"/>
      <c r="W245" s="78"/>
    </row>
    <row r="247" spans="2:23" x14ac:dyDescent="0.2">
      <c r="B247" s="12" t="s">
        <v>119</v>
      </c>
      <c r="C247" s="11"/>
      <c r="D247" s="73"/>
      <c r="E247" s="10"/>
      <c r="F247" s="10"/>
      <c r="G247" s="10"/>
      <c r="H247" s="10"/>
      <c r="I247" s="10"/>
      <c r="J247" s="10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</row>
    <row r="249" spans="2:23" s="3" customFormat="1" x14ac:dyDescent="0.2">
      <c r="B249" s="13"/>
      <c r="C249" s="14"/>
      <c r="D249" s="118"/>
      <c r="E249" s="13"/>
      <c r="F249" s="13"/>
      <c r="G249" s="13"/>
      <c r="H249" s="13"/>
      <c r="I249" s="13"/>
      <c r="J249" s="13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</row>
    <row r="250" spans="2:23" outlineLevel="1" x14ac:dyDescent="0.2"/>
    <row r="251" spans="2:23" outlineLevel="1" x14ac:dyDescent="0.2">
      <c r="B251" s="42"/>
      <c r="C251" s="43"/>
      <c r="D251" s="94"/>
      <c r="E251" s="42"/>
      <c r="F251" s="42"/>
      <c r="G251" s="42"/>
      <c r="H251" s="42"/>
      <c r="I251" s="42"/>
      <c r="J251" s="42"/>
      <c r="K251" s="94"/>
      <c r="L251" s="94"/>
      <c r="M251" s="94"/>
      <c r="N251" s="94"/>
      <c r="O251" s="94"/>
      <c r="P251" s="94"/>
      <c r="Q251" s="94"/>
      <c r="R251" s="94"/>
      <c r="S251" s="94"/>
      <c r="T251" s="94"/>
      <c r="U251" s="94"/>
      <c r="V251" s="94"/>
      <c r="W251" s="94"/>
    </row>
    <row r="252" spans="2:23" outlineLevel="1" x14ac:dyDescent="0.2">
      <c r="B252" s="42"/>
      <c r="C252" s="43"/>
      <c r="D252" s="94"/>
      <c r="E252" s="42"/>
      <c r="F252" s="42"/>
      <c r="G252" s="42"/>
      <c r="H252" s="42"/>
      <c r="I252" s="42"/>
      <c r="J252" s="42"/>
      <c r="K252" s="94"/>
      <c r="L252" s="94"/>
      <c r="M252" s="94"/>
      <c r="N252" s="94"/>
      <c r="O252" s="94"/>
      <c r="P252" s="94"/>
      <c r="Q252" s="94"/>
      <c r="R252" s="94"/>
      <c r="S252" s="94"/>
      <c r="T252" s="94"/>
      <c r="U252" s="94"/>
      <c r="V252" s="94"/>
      <c r="W252" s="94"/>
    </row>
    <row r="253" spans="2:23" outlineLevel="1" x14ac:dyDescent="0.2">
      <c r="B253" s="42"/>
      <c r="C253" s="43"/>
      <c r="D253" s="94"/>
      <c r="E253" s="42"/>
      <c r="F253" s="42"/>
      <c r="G253" s="42"/>
      <c r="H253" s="42"/>
      <c r="I253" s="42"/>
      <c r="J253" s="42"/>
      <c r="K253" s="94"/>
      <c r="L253" s="94"/>
      <c r="M253" s="94"/>
      <c r="N253" s="94"/>
      <c r="O253" s="94"/>
      <c r="P253" s="94"/>
      <c r="Q253" s="94"/>
      <c r="R253" s="94"/>
      <c r="S253" s="94"/>
      <c r="T253" s="94"/>
      <c r="U253" s="94"/>
      <c r="V253" s="94"/>
      <c r="W253" s="94"/>
    </row>
    <row r="254" spans="2:23" s="29" customFormat="1" outlineLevel="1" x14ac:dyDescent="0.2">
      <c r="B254" s="99"/>
      <c r="C254" s="100"/>
      <c r="D254" s="52"/>
      <c r="E254" s="99"/>
      <c r="F254" s="99"/>
      <c r="G254" s="99"/>
      <c r="H254" s="99"/>
      <c r="I254" s="99"/>
      <c r="J254" s="99"/>
      <c r="K254" s="113"/>
      <c r="L254" s="113"/>
      <c r="M254" s="113"/>
      <c r="N254" s="113"/>
      <c r="O254" s="113"/>
      <c r="P254" s="113"/>
      <c r="Q254" s="113"/>
      <c r="R254" s="113"/>
      <c r="S254" s="113"/>
      <c r="T254" s="113"/>
      <c r="U254" s="113"/>
      <c r="V254" s="113"/>
      <c r="W254" s="113"/>
    </row>
    <row r="255" spans="2:23" outlineLevel="1" x14ac:dyDescent="0.2">
      <c r="B255" s="42"/>
      <c r="C255" s="43"/>
      <c r="D255" s="94"/>
      <c r="E255" s="42"/>
      <c r="F255" s="42"/>
      <c r="G255" s="42"/>
      <c r="H255" s="42"/>
      <c r="I255" s="42"/>
      <c r="J255" s="42"/>
      <c r="K255" s="94"/>
      <c r="L255" s="94"/>
      <c r="M255" s="94"/>
      <c r="N255" s="94"/>
      <c r="O255" s="94"/>
      <c r="P255" s="94"/>
      <c r="Q255" s="94"/>
      <c r="R255" s="94"/>
      <c r="S255" s="94"/>
      <c r="T255" s="94"/>
      <c r="U255" s="94"/>
      <c r="V255" s="94"/>
      <c r="W255" s="94"/>
    </row>
    <row r="256" spans="2:23" outlineLevel="1" x14ac:dyDescent="0.2">
      <c r="B256" s="15"/>
      <c r="C256" s="16"/>
      <c r="D256" s="36"/>
      <c r="E256" s="15"/>
      <c r="F256" s="15"/>
      <c r="G256" s="15"/>
      <c r="H256" s="15"/>
      <c r="I256" s="15"/>
      <c r="J256" s="15"/>
      <c r="K256" s="122"/>
      <c r="L256" s="122"/>
      <c r="M256" s="122"/>
      <c r="N256" s="122"/>
      <c r="O256" s="122"/>
      <c r="P256" s="122"/>
      <c r="Q256" s="122"/>
      <c r="R256" s="122"/>
      <c r="S256" s="122"/>
      <c r="T256" s="122"/>
      <c r="U256" s="122"/>
      <c r="V256" s="122"/>
      <c r="W256" s="122"/>
    </row>
    <row r="257" spans="2:24" outlineLevel="1" x14ac:dyDescent="0.2">
      <c r="B257" s="42"/>
      <c r="C257" s="43"/>
      <c r="D257" s="94"/>
      <c r="E257" s="42"/>
      <c r="F257" s="42"/>
      <c r="G257" s="42"/>
      <c r="H257" s="42"/>
      <c r="I257" s="42"/>
      <c r="J257" s="42"/>
      <c r="K257" s="94"/>
      <c r="L257" s="94"/>
      <c r="M257" s="94"/>
      <c r="N257" s="94"/>
      <c r="O257" s="94"/>
      <c r="P257" s="94"/>
      <c r="Q257" s="94"/>
      <c r="R257" s="94"/>
      <c r="S257" s="94"/>
      <c r="T257" s="94"/>
      <c r="U257" s="94"/>
      <c r="V257" s="94"/>
      <c r="W257" s="94"/>
    </row>
    <row r="258" spans="2:24" outlineLevel="1" x14ac:dyDescent="0.2">
      <c r="B258" s="42"/>
      <c r="C258" s="43"/>
      <c r="D258" s="94"/>
      <c r="E258" s="42"/>
      <c r="F258" s="42"/>
      <c r="G258" s="42"/>
      <c r="H258" s="42"/>
      <c r="I258" s="42"/>
      <c r="J258" s="42"/>
      <c r="K258" s="94"/>
      <c r="L258" s="94"/>
      <c r="M258" s="94"/>
      <c r="N258" s="94"/>
      <c r="O258" s="94"/>
      <c r="P258" s="94"/>
      <c r="Q258" s="94"/>
      <c r="R258" s="94"/>
      <c r="S258" s="94"/>
      <c r="T258" s="94"/>
      <c r="U258" s="94"/>
      <c r="V258" s="94"/>
      <c r="W258" s="94"/>
    </row>
    <row r="259" spans="2:24" outlineLevel="1" x14ac:dyDescent="0.2">
      <c r="B259" s="42"/>
      <c r="C259" s="43"/>
      <c r="D259" s="94"/>
      <c r="E259" s="42"/>
      <c r="F259" s="42"/>
      <c r="G259" s="42"/>
      <c r="H259" s="42"/>
      <c r="I259" s="42"/>
      <c r="J259" s="42"/>
      <c r="K259" s="94"/>
      <c r="L259" s="94"/>
      <c r="M259" s="94"/>
      <c r="N259" s="94"/>
      <c r="O259" s="94"/>
      <c r="P259" s="94"/>
      <c r="Q259" s="94"/>
      <c r="R259" s="94"/>
      <c r="S259" s="94"/>
      <c r="T259" s="94"/>
      <c r="U259" s="94"/>
      <c r="V259" s="94"/>
      <c r="W259" s="94"/>
    </row>
    <row r="260" spans="2:24" s="49" customFormat="1" outlineLevel="1" x14ac:dyDescent="0.2">
      <c r="C260" s="50"/>
      <c r="D260" s="51"/>
      <c r="K260" s="77"/>
      <c r="L260" s="77"/>
      <c r="M260" s="77"/>
      <c r="N260" s="77"/>
      <c r="O260" s="77"/>
      <c r="P260" s="77"/>
      <c r="Q260" s="77"/>
      <c r="R260" s="77"/>
      <c r="S260" s="77"/>
      <c r="T260" s="77"/>
      <c r="U260" s="77"/>
      <c r="V260" s="77"/>
      <c r="W260" s="77"/>
    </row>
    <row r="261" spans="2:24" s="3" customFormat="1" outlineLevel="1" x14ac:dyDescent="0.2">
      <c r="B261" s="31"/>
      <c r="C261" s="145"/>
      <c r="D261" s="38"/>
      <c r="E261" s="31"/>
      <c r="F261" s="31"/>
      <c r="G261" s="31"/>
      <c r="H261" s="31"/>
      <c r="I261" s="31"/>
      <c r="J261" s="31"/>
      <c r="K261" s="146"/>
      <c r="L261" s="146"/>
      <c r="M261" s="146"/>
      <c r="N261" s="146"/>
      <c r="O261" s="146"/>
      <c r="P261" s="146"/>
      <c r="Q261" s="146"/>
      <c r="R261" s="146"/>
      <c r="S261" s="146"/>
      <c r="T261" s="146"/>
      <c r="U261" s="146"/>
      <c r="V261" s="146"/>
      <c r="W261" s="146"/>
      <c r="X261" s="31"/>
    </row>
    <row r="262" spans="2:24" outlineLevel="1" x14ac:dyDescent="0.2">
      <c r="B262" s="15"/>
      <c r="C262" s="16"/>
      <c r="D262" s="36"/>
      <c r="E262" s="15"/>
      <c r="F262" s="15"/>
      <c r="G262" s="15"/>
      <c r="H262" s="15"/>
      <c r="I262" s="15"/>
      <c r="J262" s="15"/>
      <c r="K262" s="122"/>
      <c r="L262" s="122"/>
      <c r="M262" s="122"/>
      <c r="N262" s="122"/>
      <c r="O262" s="122"/>
      <c r="P262" s="122"/>
      <c r="Q262" s="122"/>
      <c r="R262" s="122"/>
      <c r="S262" s="122"/>
      <c r="T262" s="122"/>
      <c r="U262" s="122"/>
      <c r="V262" s="122"/>
      <c r="W262" s="122"/>
      <c r="X262" s="15"/>
    </row>
    <row r="263" spans="2:24" s="3" customFormat="1" outlineLevel="1" x14ac:dyDescent="0.2">
      <c r="B263" s="31"/>
      <c r="C263" s="145"/>
      <c r="D263" s="38"/>
      <c r="E263" s="31"/>
      <c r="F263" s="31"/>
      <c r="G263" s="31"/>
      <c r="H263" s="31"/>
      <c r="I263" s="31"/>
      <c r="J263" s="31"/>
      <c r="K263" s="146"/>
      <c r="L263" s="146"/>
      <c r="M263" s="146"/>
      <c r="N263" s="146"/>
      <c r="O263" s="146"/>
      <c r="P263" s="146"/>
      <c r="Q263" s="146"/>
      <c r="R263" s="146"/>
      <c r="S263" s="146"/>
      <c r="T263" s="146"/>
      <c r="U263" s="146"/>
      <c r="V263" s="146"/>
      <c r="W263" s="146"/>
      <c r="X263" s="31"/>
    </row>
    <row r="264" spans="2:24" x14ac:dyDescent="0.2">
      <c r="B264" s="42"/>
      <c r="C264" s="43"/>
      <c r="D264" s="94"/>
      <c r="E264" s="42"/>
      <c r="F264" s="42"/>
      <c r="G264" s="42"/>
      <c r="H264" s="42"/>
      <c r="I264" s="42"/>
      <c r="J264" s="42"/>
      <c r="K264" s="94"/>
      <c r="L264" s="94"/>
      <c r="M264" s="94"/>
      <c r="N264" s="94"/>
      <c r="O264" s="94"/>
      <c r="P264" s="94"/>
      <c r="Q264" s="94"/>
      <c r="R264" s="94"/>
      <c r="S264" s="94"/>
      <c r="T264" s="94"/>
      <c r="U264" s="94"/>
      <c r="V264" s="94"/>
      <c r="W264" s="94"/>
    </row>
    <row r="265" spans="2:24" s="3" customFormat="1" x14ac:dyDescent="0.2">
      <c r="B265" s="13"/>
      <c r="C265" s="14"/>
      <c r="D265" s="118"/>
      <c r="E265" s="13"/>
      <c r="F265" s="13"/>
      <c r="G265" s="13"/>
      <c r="H265" s="13"/>
      <c r="I265" s="13"/>
      <c r="J265" s="13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</row>
    <row r="266" spans="2:24" s="20" customFormat="1" outlineLevel="1" x14ac:dyDescent="0.2">
      <c r="C266" s="48"/>
      <c r="D266" s="120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</row>
    <row r="267" spans="2:24" outlineLevel="1" x14ac:dyDescent="0.2">
      <c r="B267" s="42"/>
      <c r="C267" s="43"/>
      <c r="D267" s="94"/>
      <c r="E267" s="42"/>
      <c r="F267" s="42"/>
      <c r="G267" s="42"/>
      <c r="H267" s="42"/>
      <c r="I267" s="42"/>
      <c r="J267" s="42"/>
      <c r="K267" s="94"/>
      <c r="L267" s="94"/>
      <c r="M267" s="94"/>
      <c r="N267" s="94"/>
      <c r="O267" s="94"/>
      <c r="P267" s="94"/>
      <c r="Q267" s="94"/>
      <c r="R267" s="94"/>
      <c r="S267" s="94"/>
      <c r="T267" s="94"/>
      <c r="U267" s="94"/>
      <c r="V267" s="94"/>
      <c r="W267" s="94"/>
    </row>
    <row r="268" spans="2:24" s="29" customFormat="1" outlineLevel="1" x14ac:dyDescent="0.2">
      <c r="B268" s="99"/>
      <c r="C268" s="100"/>
      <c r="D268" s="52"/>
      <c r="E268" s="99"/>
      <c r="F268" s="99"/>
      <c r="G268" s="99"/>
      <c r="H268" s="99"/>
      <c r="I268" s="99"/>
      <c r="J268" s="99"/>
      <c r="K268" s="113"/>
      <c r="L268" s="113"/>
      <c r="M268" s="113"/>
      <c r="N268" s="113"/>
      <c r="O268" s="113"/>
      <c r="P268" s="113"/>
      <c r="Q268" s="113"/>
      <c r="R268" s="113"/>
      <c r="S268" s="113"/>
      <c r="T268" s="113"/>
      <c r="U268" s="113"/>
      <c r="V268" s="113"/>
      <c r="W268" s="113"/>
    </row>
    <row r="269" spans="2:24" outlineLevel="1" x14ac:dyDescent="0.2">
      <c r="B269" s="42"/>
      <c r="C269" s="43"/>
      <c r="D269" s="94"/>
      <c r="E269" s="42"/>
      <c r="F269" s="42"/>
      <c r="G269" s="42"/>
      <c r="H269" s="42"/>
      <c r="I269" s="42"/>
      <c r="J269" s="42"/>
      <c r="K269" s="94"/>
      <c r="L269" s="94"/>
      <c r="M269" s="94"/>
      <c r="N269" s="94"/>
      <c r="O269" s="94"/>
      <c r="P269" s="94"/>
      <c r="Q269" s="94"/>
      <c r="R269" s="94"/>
      <c r="S269" s="94"/>
      <c r="T269" s="94"/>
      <c r="U269" s="94"/>
      <c r="V269" s="94"/>
      <c r="W269" s="94"/>
    </row>
    <row r="270" spans="2:24" outlineLevel="1" x14ac:dyDescent="0.2">
      <c r="B270" s="15"/>
      <c r="C270" s="16"/>
      <c r="D270" s="36"/>
      <c r="E270" s="15"/>
      <c r="F270" s="15"/>
      <c r="G270" s="15"/>
      <c r="H270" s="15"/>
      <c r="I270" s="15"/>
      <c r="J270" s="15"/>
      <c r="K270" s="122"/>
      <c r="L270" s="122"/>
      <c r="M270" s="122"/>
      <c r="N270" s="122"/>
      <c r="O270" s="122"/>
      <c r="P270" s="122"/>
      <c r="Q270" s="122"/>
      <c r="R270" s="122"/>
      <c r="S270" s="122"/>
      <c r="T270" s="122"/>
      <c r="U270" s="122"/>
      <c r="V270" s="122"/>
      <c r="W270" s="122"/>
    </row>
    <row r="271" spans="2:24" outlineLevel="1" x14ac:dyDescent="0.2">
      <c r="B271" s="42"/>
      <c r="C271" s="43"/>
      <c r="D271" s="94"/>
      <c r="E271" s="42"/>
      <c r="F271" s="42"/>
      <c r="G271" s="42"/>
      <c r="H271" s="42"/>
      <c r="I271" s="42"/>
      <c r="J271" s="42"/>
      <c r="K271" s="94"/>
      <c r="L271" s="94"/>
      <c r="M271" s="94"/>
      <c r="N271" s="94"/>
      <c r="O271" s="94"/>
      <c r="P271" s="94"/>
      <c r="Q271" s="94"/>
      <c r="R271" s="94"/>
      <c r="S271" s="94"/>
      <c r="T271" s="94"/>
      <c r="U271" s="94"/>
      <c r="V271" s="94"/>
      <c r="W271" s="94"/>
    </row>
    <row r="272" spans="2:24" outlineLevel="1" x14ac:dyDescent="0.2">
      <c r="B272" s="42"/>
      <c r="C272" s="43"/>
      <c r="D272" s="94"/>
      <c r="E272" s="42"/>
      <c r="F272" s="42"/>
      <c r="G272" s="42"/>
      <c r="H272" s="42"/>
      <c r="I272" s="42"/>
      <c r="J272" s="42"/>
      <c r="K272" s="94"/>
      <c r="L272" s="94"/>
      <c r="M272" s="94"/>
      <c r="N272" s="94"/>
      <c r="O272" s="94"/>
      <c r="P272" s="94"/>
      <c r="Q272" s="94"/>
      <c r="R272" s="94"/>
      <c r="S272" s="94"/>
      <c r="T272" s="94"/>
      <c r="U272" s="94"/>
      <c r="V272" s="94"/>
      <c r="W272" s="94"/>
    </row>
    <row r="273" spans="2:24" outlineLevel="1" x14ac:dyDescent="0.2">
      <c r="B273" s="42"/>
      <c r="C273" s="43"/>
      <c r="D273" s="94"/>
      <c r="E273" s="42"/>
      <c r="F273" s="42"/>
      <c r="G273" s="42"/>
      <c r="H273" s="42"/>
      <c r="I273" s="42"/>
      <c r="J273" s="42"/>
      <c r="K273" s="94"/>
      <c r="L273" s="94"/>
      <c r="M273" s="94"/>
      <c r="N273" s="94"/>
      <c r="O273" s="94"/>
      <c r="P273" s="94"/>
      <c r="Q273" s="94"/>
      <c r="R273" s="94"/>
      <c r="S273" s="94"/>
      <c r="T273" s="94"/>
      <c r="U273" s="94"/>
      <c r="V273" s="94"/>
      <c r="W273" s="94"/>
    </row>
    <row r="274" spans="2:24" s="49" customFormat="1" outlineLevel="1" x14ac:dyDescent="0.2">
      <c r="C274" s="50"/>
      <c r="D274" s="51"/>
      <c r="K274" s="77"/>
      <c r="L274" s="77"/>
      <c r="M274" s="77"/>
      <c r="N274" s="77"/>
      <c r="O274" s="77"/>
      <c r="P274" s="77"/>
      <c r="Q274" s="77"/>
      <c r="R274" s="77"/>
      <c r="S274" s="77"/>
      <c r="T274" s="77"/>
      <c r="U274" s="77"/>
      <c r="V274" s="77"/>
      <c r="W274" s="77"/>
    </row>
    <row r="275" spans="2:24" s="3" customFormat="1" outlineLevel="1" x14ac:dyDescent="0.2">
      <c r="B275" s="31"/>
      <c r="C275" s="145"/>
      <c r="D275" s="38"/>
      <c r="E275" s="31"/>
      <c r="F275" s="31"/>
      <c r="G275" s="31"/>
      <c r="H275" s="31"/>
      <c r="I275" s="31"/>
      <c r="J275" s="31"/>
      <c r="K275" s="146"/>
      <c r="L275" s="146"/>
      <c r="M275" s="146"/>
      <c r="N275" s="146"/>
      <c r="O275" s="146"/>
      <c r="P275" s="146"/>
      <c r="Q275" s="146"/>
      <c r="R275" s="146"/>
      <c r="S275" s="146"/>
      <c r="T275" s="146"/>
      <c r="U275" s="146"/>
      <c r="V275" s="146"/>
      <c r="W275" s="146"/>
      <c r="X275" s="31"/>
    </row>
    <row r="276" spans="2:24" outlineLevel="1" x14ac:dyDescent="0.2">
      <c r="B276" s="15"/>
      <c r="C276" s="16"/>
      <c r="D276" s="36"/>
      <c r="E276" s="15"/>
      <c r="F276" s="15"/>
      <c r="G276" s="15"/>
      <c r="H276" s="15"/>
      <c r="I276" s="15"/>
      <c r="J276" s="15"/>
      <c r="K276" s="122"/>
      <c r="L276" s="122"/>
      <c r="M276" s="122"/>
      <c r="N276" s="122"/>
      <c r="O276" s="122"/>
      <c r="P276" s="122"/>
      <c r="Q276" s="122"/>
      <c r="R276" s="122"/>
      <c r="S276" s="122"/>
      <c r="T276" s="122"/>
      <c r="U276" s="122"/>
      <c r="V276" s="122"/>
      <c r="W276" s="122"/>
      <c r="X276" s="15"/>
    </row>
    <row r="277" spans="2:24" s="3" customFormat="1" outlineLevel="1" x14ac:dyDescent="0.2">
      <c r="B277" s="31"/>
      <c r="C277" s="145"/>
      <c r="D277" s="38"/>
      <c r="E277" s="31"/>
      <c r="F277" s="31"/>
      <c r="G277" s="31"/>
      <c r="H277" s="31"/>
      <c r="I277" s="31"/>
      <c r="J277" s="31"/>
      <c r="K277" s="146"/>
      <c r="L277" s="146"/>
      <c r="M277" s="146"/>
      <c r="N277" s="146"/>
      <c r="O277" s="146"/>
      <c r="P277" s="146"/>
      <c r="Q277" s="146"/>
      <c r="R277" s="146"/>
      <c r="S277" s="146"/>
      <c r="T277" s="146"/>
      <c r="U277" s="146"/>
      <c r="V277" s="146"/>
      <c r="W277" s="146"/>
      <c r="X277" s="31"/>
    </row>
    <row r="278" spans="2:24" x14ac:dyDescent="0.2">
      <c r="B278" s="42"/>
      <c r="C278" s="43"/>
      <c r="D278" s="94"/>
      <c r="E278" s="42"/>
      <c r="F278" s="42"/>
      <c r="G278" s="42"/>
      <c r="H278" s="42"/>
      <c r="I278" s="42"/>
      <c r="J278" s="42"/>
      <c r="K278" s="94"/>
      <c r="L278" s="94"/>
      <c r="M278" s="94"/>
      <c r="N278" s="94"/>
      <c r="O278" s="94"/>
      <c r="P278" s="94"/>
      <c r="Q278" s="94"/>
      <c r="R278" s="94"/>
      <c r="S278" s="94"/>
      <c r="T278" s="94"/>
      <c r="U278" s="94"/>
      <c r="V278" s="94"/>
      <c r="W278" s="94"/>
    </row>
    <row r="279" spans="2:24" s="3" customFormat="1" x14ac:dyDescent="0.2">
      <c r="B279" s="13"/>
      <c r="C279" s="14"/>
      <c r="D279" s="118"/>
      <c r="E279" s="13"/>
      <c r="F279" s="13"/>
      <c r="G279" s="13"/>
      <c r="H279" s="13"/>
      <c r="I279" s="13"/>
      <c r="J279" s="13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</row>
    <row r="280" spans="2:24" s="20" customFormat="1" outlineLevel="1" x14ac:dyDescent="0.2">
      <c r="C280" s="48"/>
      <c r="D280" s="120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</row>
    <row r="281" spans="2:24" outlineLevel="1" x14ac:dyDescent="0.2">
      <c r="B281" s="42"/>
      <c r="C281" s="43"/>
      <c r="D281" s="94"/>
      <c r="E281" s="42"/>
      <c r="F281" s="42"/>
      <c r="G281" s="42"/>
      <c r="H281" s="42"/>
      <c r="I281" s="42"/>
      <c r="J281" s="42"/>
      <c r="K281" s="94"/>
      <c r="L281" s="94"/>
      <c r="M281" s="94"/>
      <c r="N281" s="94"/>
      <c r="O281" s="94"/>
      <c r="P281" s="94"/>
      <c r="Q281" s="94"/>
      <c r="R281" s="94"/>
      <c r="S281" s="94"/>
      <c r="T281" s="94"/>
      <c r="U281" s="94"/>
      <c r="V281" s="94"/>
      <c r="W281" s="94"/>
    </row>
    <row r="282" spans="2:24" outlineLevel="1" x14ac:dyDescent="0.2">
      <c r="B282" s="42"/>
      <c r="C282" s="43"/>
      <c r="D282" s="94"/>
      <c r="E282" s="42"/>
      <c r="F282" s="42"/>
      <c r="G282" s="42"/>
      <c r="H282" s="42"/>
      <c r="I282" s="42"/>
      <c r="J282" s="42"/>
      <c r="K282" s="94"/>
      <c r="L282" s="94"/>
      <c r="M282" s="94"/>
      <c r="N282" s="94"/>
      <c r="O282" s="94"/>
      <c r="P282" s="94"/>
      <c r="Q282" s="94"/>
      <c r="R282" s="94"/>
      <c r="S282" s="94"/>
      <c r="T282" s="94"/>
      <c r="U282" s="94"/>
      <c r="V282" s="94"/>
      <c r="W282" s="94"/>
    </row>
    <row r="283" spans="2:24" s="29" customFormat="1" outlineLevel="1" x14ac:dyDescent="0.2">
      <c r="B283" s="99"/>
      <c r="C283" s="100"/>
      <c r="D283" s="52"/>
      <c r="E283" s="99"/>
      <c r="F283" s="99"/>
      <c r="G283" s="99"/>
      <c r="H283" s="99"/>
      <c r="I283" s="99"/>
      <c r="J283" s="99"/>
      <c r="K283" s="113"/>
      <c r="L283" s="113"/>
      <c r="M283" s="113"/>
      <c r="N283" s="113"/>
      <c r="O283" s="113"/>
      <c r="P283" s="113"/>
      <c r="Q283" s="113"/>
      <c r="R283" s="113"/>
      <c r="S283" s="113"/>
      <c r="T283" s="113"/>
      <c r="U283" s="113"/>
      <c r="V283" s="113"/>
      <c r="W283" s="113"/>
    </row>
    <row r="284" spans="2:24" outlineLevel="1" x14ac:dyDescent="0.2">
      <c r="B284" s="42"/>
      <c r="C284" s="43"/>
      <c r="D284" s="94"/>
      <c r="E284" s="42"/>
      <c r="F284" s="42"/>
      <c r="G284" s="42"/>
      <c r="H284" s="42"/>
      <c r="I284" s="42"/>
      <c r="J284" s="42"/>
      <c r="K284" s="94"/>
      <c r="L284" s="94"/>
      <c r="M284" s="94"/>
      <c r="N284" s="94"/>
      <c r="O284" s="94"/>
      <c r="P284" s="94"/>
      <c r="Q284" s="94"/>
      <c r="R284" s="94"/>
      <c r="S284" s="94"/>
      <c r="T284" s="94"/>
      <c r="U284" s="94"/>
      <c r="V284" s="94"/>
      <c r="W284" s="94"/>
    </row>
    <row r="285" spans="2:24" outlineLevel="1" x14ac:dyDescent="0.2">
      <c r="B285" s="15"/>
      <c r="C285" s="16"/>
      <c r="D285" s="36"/>
      <c r="E285" s="15"/>
      <c r="F285" s="15"/>
      <c r="G285" s="15"/>
      <c r="H285" s="15"/>
      <c r="I285" s="15"/>
      <c r="J285" s="15"/>
      <c r="K285" s="122"/>
      <c r="L285" s="122"/>
      <c r="M285" s="122"/>
      <c r="N285" s="122"/>
      <c r="O285" s="122"/>
      <c r="P285" s="122"/>
      <c r="Q285" s="122"/>
      <c r="R285" s="122"/>
      <c r="S285" s="122"/>
      <c r="T285" s="122"/>
      <c r="U285" s="122"/>
      <c r="V285" s="122"/>
      <c r="W285" s="122"/>
    </row>
    <row r="286" spans="2:24" outlineLevel="1" x14ac:dyDescent="0.2">
      <c r="B286" s="42"/>
      <c r="C286" s="43"/>
      <c r="D286" s="94"/>
      <c r="E286" s="42"/>
      <c r="F286" s="42"/>
      <c r="G286" s="42"/>
      <c r="H286" s="42"/>
      <c r="I286" s="42"/>
      <c r="J286" s="42"/>
      <c r="K286" s="94"/>
      <c r="L286" s="94"/>
      <c r="M286" s="94"/>
      <c r="N286" s="94"/>
      <c r="O286" s="94"/>
      <c r="P286" s="94"/>
      <c r="Q286" s="94"/>
      <c r="R286" s="94"/>
      <c r="S286" s="94"/>
      <c r="T286" s="94"/>
      <c r="U286" s="94"/>
      <c r="V286" s="94"/>
      <c r="W286" s="94"/>
    </row>
    <row r="287" spans="2:24" outlineLevel="1" x14ac:dyDescent="0.2">
      <c r="B287" s="42"/>
      <c r="C287" s="43"/>
      <c r="D287" s="94"/>
      <c r="E287" s="42"/>
      <c r="F287" s="42"/>
      <c r="G287" s="42"/>
      <c r="H287" s="42"/>
      <c r="I287" s="42"/>
      <c r="J287" s="42"/>
      <c r="K287" s="94"/>
      <c r="L287" s="94"/>
      <c r="M287" s="94"/>
      <c r="N287" s="94"/>
      <c r="O287" s="94"/>
      <c r="P287" s="94"/>
      <c r="Q287" s="94"/>
      <c r="R287" s="94"/>
      <c r="S287" s="94"/>
      <c r="T287" s="94"/>
      <c r="U287" s="94"/>
      <c r="V287" s="94"/>
      <c r="W287" s="94"/>
    </row>
    <row r="288" spans="2:24" outlineLevel="1" x14ac:dyDescent="0.2">
      <c r="B288" s="42"/>
      <c r="C288" s="43"/>
      <c r="D288" s="94"/>
      <c r="E288" s="42"/>
      <c r="F288" s="42"/>
      <c r="G288" s="42"/>
      <c r="H288" s="42"/>
      <c r="I288" s="42"/>
      <c r="J288" s="42"/>
      <c r="K288" s="94"/>
      <c r="L288" s="94"/>
      <c r="M288" s="94"/>
      <c r="N288" s="94"/>
      <c r="O288" s="94"/>
      <c r="P288" s="94"/>
      <c r="Q288" s="94"/>
      <c r="R288" s="94"/>
      <c r="S288" s="94"/>
      <c r="T288" s="94"/>
      <c r="U288" s="94"/>
      <c r="V288" s="94"/>
      <c r="W288" s="94"/>
    </row>
    <row r="289" spans="2:24" s="49" customFormat="1" outlineLevel="1" x14ac:dyDescent="0.2">
      <c r="C289" s="50"/>
      <c r="D289" s="51"/>
      <c r="K289" s="77"/>
      <c r="L289" s="77"/>
      <c r="M289" s="77"/>
      <c r="N289" s="77"/>
      <c r="O289" s="77"/>
      <c r="P289" s="77"/>
      <c r="Q289" s="77"/>
      <c r="R289" s="77"/>
      <c r="S289" s="77"/>
      <c r="T289" s="77"/>
      <c r="U289" s="77"/>
      <c r="V289" s="77"/>
      <c r="W289" s="77"/>
    </row>
    <row r="290" spans="2:24" s="3" customFormat="1" outlineLevel="1" x14ac:dyDescent="0.2">
      <c r="B290" s="31"/>
      <c r="C290" s="145"/>
      <c r="D290" s="38"/>
      <c r="E290" s="31"/>
      <c r="F290" s="31"/>
      <c r="G290" s="31"/>
      <c r="H290" s="31"/>
      <c r="I290" s="31"/>
      <c r="J290" s="31"/>
      <c r="K290" s="146"/>
      <c r="L290" s="146"/>
      <c r="M290" s="146"/>
      <c r="N290" s="146"/>
      <c r="O290" s="146"/>
      <c r="P290" s="146"/>
      <c r="Q290" s="146"/>
      <c r="R290" s="146"/>
      <c r="S290" s="146"/>
      <c r="T290" s="146"/>
      <c r="U290" s="146"/>
      <c r="V290" s="146"/>
      <c r="W290" s="146"/>
      <c r="X290" s="31"/>
    </row>
    <row r="291" spans="2:24" outlineLevel="1" x14ac:dyDescent="0.2">
      <c r="B291" s="15"/>
      <c r="C291" s="16"/>
      <c r="D291" s="36"/>
      <c r="E291" s="15"/>
      <c r="F291" s="15"/>
      <c r="G291" s="15"/>
      <c r="H291" s="15"/>
      <c r="I291" s="15"/>
      <c r="J291" s="15"/>
      <c r="K291" s="122"/>
      <c r="L291" s="122"/>
      <c r="M291" s="122"/>
      <c r="N291" s="122"/>
      <c r="O291" s="122"/>
      <c r="P291" s="122"/>
      <c r="Q291" s="122"/>
      <c r="R291" s="122"/>
      <c r="S291" s="122"/>
      <c r="T291" s="122"/>
      <c r="U291" s="122"/>
      <c r="V291" s="122"/>
      <c r="W291" s="122"/>
      <c r="X291" s="15"/>
    </row>
    <row r="292" spans="2:24" s="3" customFormat="1" outlineLevel="1" x14ac:dyDescent="0.2">
      <c r="B292" s="31"/>
      <c r="C292" s="145"/>
      <c r="D292" s="38"/>
      <c r="E292" s="31"/>
      <c r="F292" s="31"/>
      <c r="G292" s="31"/>
      <c r="H292" s="31"/>
      <c r="I292" s="31"/>
      <c r="J292" s="31"/>
      <c r="K292" s="146"/>
      <c r="L292" s="146"/>
      <c r="M292" s="146"/>
      <c r="N292" s="146"/>
      <c r="O292" s="146"/>
      <c r="P292" s="146"/>
      <c r="Q292" s="146"/>
      <c r="R292" s="146"/>
      <c r="S292" s="146"/>
      <c r="T292" s="146"/>
      <c r="U292" s="146"/>
      <c r="V292" s="146"/>
      <c r="W292" s="146"/>
      <c r="X292" s="31"/>
    </row>
    <row r="293" spans="2:24" x14ac:dyDescent="0.2">
      <c r="B293" s="42"/>
      <c r="C293" s="43"/>
      <c r="D293" s="94"/>
      <c r="E293" s="42"/>
      <c r="F293" s="42"/>
      <c r="G293" s="42"/>
      <c r="H293" s="42"/>
      <c r="I293" s="42"/>
      <c r="J293" s="42"/>
      <c r="K293" s="94"/>
      <c r="L293" s="94"/>
      <c r="M293" s="94"/>
      <c r="N293" s="94"/>
      <c r="O293" s="94"/>
      <c r="P293" s="94"/>
      <c r="Q293" s="94"/>
      <c r="R293" s="94"/>
      <c r="S293" s="94"/>
      <c r="T293" s="94"/>
      <c r="U293" s="94"/>
      <c r="V293" s="94"/>
      <c r="W293" s="94"/>
    </row>
    <row r="294" spans="2:24" s="3" customFormat="1" x14ac:dyDescent="0.2">
      <c r="B294" s="13"/>
      <c r="C294" s="14"/>
      <c r="D294" s="118"/>
      <c r="E294" s="13"/>
      <c r="F294" s="13"/>
      <c r="G294" s="13"/>
      <c r="H294" s="13"/>
      <c r="I294" s="13"/>
      <c r="J294" s="13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</row>
    <row r="295" spans="2:24" outlineLevel="1" x14ac:dyDescent="0.2">
      <c r="B295" s="42"/>
      <c r="C295" s="43"/>
      <c r="D295" s="94"/>
      <c r="E295" s="42"/>
      <c r="F295" s="42"/>
      <c r="G295" s="42"/>
      <c r="H295" s="42"/>
      <c r="I295" s="42"/>
      <c r="J295" s="42"/>
      <c r="K295" s="94"/>
      <c r="L295" s="94"/>
      <c r="M295" s="94"/>
      <c r="N295" s="94"/>
      <c r="O295" s="94"/>
      <c r="P295" s="94"/>
      <c r="Q295" s="94"/>
      <c r="R295" s="94"/>
      <c r="S295" s="94"/>
      <c r="T295" s="94"/>
      <c r="U295" s="94"/>
      <c r="V295" s="94"/>
      <c r="W295" s="94"/>
    </row>
    <row r="296" spans="2:24" outlineLevel="1" x14ac:dyDescent="0.2">
      <c r="B296" s="15"/>
      <c r="C296" s="16"/>
      <c r="D296" s="36"/>
      <c r="E296" s="15"/>
      <c r="F296" s="15"/>
      <c r="G296" s="15"/>
      <c r="H296" s="15"/>
      <c r="I296" s="15"/>
      <c r="J296" s="15"/>
      <c r="K296" s="122"/>
      <c r="L296" s="122"/>
      <c r="M296" s="122"/>
      <c r="N296" s="122"/>
      <c r="O296" s="122"/>
      <c r="P296" s="122"/>
      <c r="Q296" s="122"/>
      <c r="R296" s="122"/>
      <c r="S296" s="122"/>
      <c r="T296" s="122"/>
      <c r="U296" s="122"/>
      <c r="V296" s="122"/>
      <c r="W296" s="122"/>
    </row>
    <row r="297" spans="2:24" outlineLevel="1" x14ac:dyDescent="0.2">
      <c r="B297" s="15"/>
      <c r="C297" s="16"/>
      <c r="D297" s="36"/>
      <c r="E297" s="15"/>
      <c r="F297" s="15"/>
      <c r="G297" s="15"/>
      <c r="H297" s="15"/>
      <c r="I297" s="15"/>
      <c r="J297" s="15"/>
      <c r="K297" s="122"/>
      <c r="L297" s="122"/>
      <c r="M297" s="122"/>
      <c r="N297" s="122"/>
      <c r="O297" s="122"/>
      <c r="P297" s="122"/>
      <c r="Q297" s="122"/>
      <c r="R297" s="122"/>
      <c r="S297" s="122"/>
      <c r="T297" s="122"/>
      <c r="U297" s="122"/>
      <c r="V297" s="122"/>
      <c r="W297" s="122"/>
    </row>
    <row r="298" spans="2:24" outlineLevel="1" x14ac:dyDescent="0.2">
      <c r="B298" s="15"/>
      <c r="C298" s="16"/>
      <c r="D298" s="36"/>
      <c r="E298" s="15"/>
      <c r="F298" s="15"/>
      <c r="G298" s="15"/>
      <c r="H298" s="15"/>
      <c r="I298" s="15"/>
      <c r="J298" s="15"/>
      <c r="K298" s="122"/>
      <c r="L298" s="122"/>
      <c r="M298" s="122"/>
      <c r="N298" s="122"/>
      <c r="O298" s="122"/>
      <c r="P298" s="122"/>
      <c r="Q298" s="122"/>
      <c r="R298" s="122"/>
      <c r="S298" s="122"/>
      <c r="T298" s="122"/>
      <c r="U298" s="122"/>
      <c r="V298" s="122"/>
      <c r="W298" s="122"/>
    </row>
    <row r="299" spans="2:24" s="31" customFormat="1" outlineLevel="1" x14ac:dyDescent="0.2">
      <c r="B299" s="138"/>
      <c r="C299" s="156"/>
      <c r="D299" s="37"/>
      <c r="E299" s="138"/>
      <c r="F299" s="138"/>
      <c r="G299" s="138"/>
      <c r="H299" s="138"/>
      <c r="I299" s="138"/>
      <c r="J299" s="138"/>
      <c r="K299" s="208"/>
      <c r="L299" s="208"/>
      <c r="M299" s="157"/>
      <c r="N299" s="157"/>
      <c r="O299" s="157"/>
      <c r="P299" s="157"/>
      <c r="Q299" s="157"/>
      <c r="R299" s="157"/>
      <c r="S299" s="157"/>
      <c r="T299" s="157"/>
      <c r="U299" s="157"/>
      <c r="V299" s="157"/>
      <c r="W299" s="157"/>
    </row>
    <row r="301" spans="2:24" x14ac:dyDescent="0.2">
      <c r="B301" s="12" t="s">
        <v>17</v>
      </c>
      <c r="C301" s="11"/>
      <c r="D301" s="73"/>
      <c r="E301" s="10"/>
      <c r="F301" s="10"/>
      <c r="G301" s="10"/>
      <c r="H301" s="10"/>
      <c r="I301" s="10"/>
      <c r="J301" s="10"/>
      <c r="K301" s="73"/>
      <c r="L301" s="73"/>
      <c r="M301" s="73"/>
      <c r="N301" s="73"/>
      <c r="O301" s="73"/>
      <c r="P301" s="73"/>
      <c r="Q301" s="73"/>
      <c r="R301" s="73"/>
      <c r="S301" s="73"/>
      <c r="T301" s="73"/>
      <c r="U301" s="73"/>
      <c r="V301" s="73"/>
      <c r="W301" s="73"/>
    </row>
    <row r="302" spans="2:24" outlineLevel="1" x14ac:dyDescent="0.2"/>
    <row r="303" spans="2:24" outlineLevel="1" x14ac:dyDescent="0.2">
      <c r="B303" s="42"/>
      <c r="C303" s="43"/>
      <c r="D303" s="94"/>
      <c r="E303" s="42"/>
      <c r="F303" s="42"/>
      <c r="G303" s="42"/>
      <c r="H303" s="42"/>
      <c r="I303" s="42"/>
      <c r="J303" s="42"/>
      <c r="K303" s="42"/>
      <c r="L303" s="42"/>
      <c r="M303" s="42"/>
      <c r="N303" s="42"/>
      <c r="O303" s="42"/>
      <c r="P303" s="42"/>
      <c r="Q303" s="42"/>
      <c r="R303" s="42"/>
      <c r="S303" s="42"/>
      <c r="T303" s="42"/>
      <c r="U303" s="42"/>
      <c r="V303" s="42"/>
      <c r="W303" s="42"/>
    </row>
    <row r="304" spans="2:24" s="29" customFormat="1" outlineLevel="1" x14ac:dyDescent="0.2">
      <c r="B304" s="99"/>
      <c r="C304" s="100"/>
      <c r="D304" s="52"/>
      <c r="E304" s="99"/>
      <c r="F304" s="99"/>
      <c r="G304" s="99"/>
      <c r="H304" s="99"/>
      <c r="I304" s="99"/>
      <c r="J304" s="99"/>
      <c r="K304" s="113"/>
      <c r="L304" s="113"/>
      <c r="M304" s="113"/>
      <c r="N304" s="113"/>
      <c r="O304" s="113"/>
      <c r="P304" s="113"/>
      <c r="Q304" s="113"/>
      <c r="R304" s="113"/>
      <c r="S304" s="113"/>
      <c r="T304" s="113"/>
      <c r="U304" s="113"/>
      <c r="V304" s="113"/>
      <c r="W304" s="113"/>
    </row>
    <row r="305" spans="2:23" outlineLevel="1" x14ac:dyDescent="0.2"/>
    <row r="306" spans="2:23" s="49" customFormat="1" outlineLevel="1" x14ac:dyDescent="0.2">
      <c r="C306" s="50"/>
      <c r="D306" s="51"/>
      <c r="K306" s="77"/>
      <c r="L306" s="77"/>
      <c r="M306" s="77"/>
      <c r="N306" s="77"/>
      <c r="O306" s="77"/>
      <c r="P306" s="77"/>
      <c r="Q306" s="77"/>
      <c r="R306" s="77"/>
      <c r="S306" s="77"/>
      <c r="T306" s="77"/>
      <c r="U306" s="77"/>
      <c r="V306" s="77"/>
      <c r="W306" s="77"/>
    </row>
    <row r="307" spans="2:23" outlineLevel="1" x14ac:dyDescent="0.2"/>
    <row r="308" spans="2:23" outlineLevel="1" x14ac:dyDescent="0.2">
      <c r="B308" s="15"/>
      <c r="C308" s="16"/>
      <c r="D308" s="36"/>
      <c r="E308" s="15"/>
      <c r="F308" s="15"/>
      <c r="G308" s="15"/>
      <c r="H308" s="15"/>
      <c r="I308" s="15"/>
      <c r="J308" s="15"/>
      <c r="K308" s="122"/>
      <c r="L308" s="122"/>
      <c r="M308" s="122"/>
      <c r="N308" s="122"/>
      <c r="O308" s="122"/>
      <c r="P308" s="122"/>
      <c r="Q308" s="122"/>
      <c r="R308" s="122"/>
      <c r="S308" s="122"/>
      <c r="T308" s="122"/>
      <c r="U308" s="122"/>
      <c r="V308" s="122"/>
      <c r="W308" s="122"/>
    </row>
    <row r="309" spans="2:23" outlineLevel="1" x14ac:dyDescent="0.2">
      <c r="B309" s="42"/>
      <c r="C309" s="43"/>
      <c r="D309" s="94"/>
      <c r="E309" s="42"/>
      <c r="F309" s="42"/>
      <c r="G309" s="42"/>
      <c r="H309" s="42"/>
      <c r="I309" s="42"/>
      <c r="J309" s="42"/>
      <c r="K309" s="130"/>
      <c r="L309" s="130"/>
      <c r="M309" s="130"/>
      <c r="N309" s="130"/>
      <c r="O309" s="130"/>
      <c r="P309" s="130"/>
      <c r="Q309" s="130"/>
      <c r="R309" s="130"/>
      <c r="S309" s="130"/>
      <c r="T309" s="130"/>
      <c r="U309" s="130"/>
      <c r="V309" s="130"/>
      <c r="W309" s="130"/>
    </row>
    <row r="310" spans="2:23" s="3" customFormat="1" outlineLevel="1" x14ac:dyDescent="0.2">
      <c r="B310" s="8"/>
      <c r="C310" s="9"/>
      <c r="D310" s="37"/>
      <c r="E310" s="8"/>
      <c r="F310" s="8"/>
      <c r="G310" s="8"/>
      <c r="H310" s="8"/>
      <c r="I310" s="8"/>
      <c r="J310" s="8"/>
      <c r="K310" s="78"/>
      <c r="L310" s="78"/>
      <c r="M310" s="78"/>
      <c r="N310" s="78"/>
      <c r="O310" s="78"/>
      <c r="P310" s="78"/>
      <c r="Q310" s="78"/>
      <c r="R310" s="78"/>
      <c r="S310" s="78"/>
      <c r="T310" s="78"/>
      <c r="U310" s="78"/>
      <c r="V310" s="78"/>
      <c r="W310" s="78"/>
    </row>
    <row r="312" spans="2:23" x14ac:dyDescent="0.2">
      <c r="B312" s="12" t="s">
        <v>82</v>
      </c>
      <c r="C312" s="11"/>
      <c r="D312" s="73"/>
      <c r="E312" s="10"/>
      <c r="F312" s="10"/>
      <c r="G312" s="10"/>
      <c r="H312" s="10"/>
      <c r="I312" s="10"/>
      <c r="J312" s="10"/>
      <c r="K312" s="73"/>
      <c r="L312" s="73"/>
      <c r="M312" s="73"/>
      <c r="N312" s="73"/>
      <c r="O312" s="73"/>
      <c r="P312" s="73"/>
      <c r="Q312" s="73"/>
      <c r="R312" s="73"/>
      <c r="S312" s="73"/>
      <c r="T312" s="73"/>
      <c r="U312" s="73"/>
      <c r="V312" s="73"/>
      <c r="W312" s="73"/>
    </row>
    <row r="313" spans="2:23" outlineLevel="1" x14ac:dyDescent="0.2"/>
    <row r="314" spans="2:23" outlineLevel="1" x14ac:dyDescent="0.2">
      <c r="B314" s="42"/>
      <c r="C314" s="43"/>
      <c r="D314" s="94"/>
      <c r="E314" s="42"/>
      <c r="F314" s="42"/>
      <c r="G314" s="42"/>
      <c r="H314" s="42"/>
      <c r="I314" s="42"/>
      <c r="J314" s="42"/>
      <c r="K314" s="94"/>
      <c r="L314" s="94"/>
      <c r="M314" s="94"/>
      <c r="N314" s="94"/>
      <c r="O314" s="94"/>
      <c r="P314" s="94"/>
      <c r="Q314" s="94"/>
      <c r="R314" s="94"/>
      <c r="S314" s="94"/>
      <c r="T314" s="94"/>
      <c r="U314" s="94"/>
      <c r="V314" s="94"/>
      <c r="W314" s="94"/>
    </row>
    <row r="315" spans="2:23" outlineLevel="1" x14ac:dyDescent="0.2">
      <c r="B315" s="42"/>
      <c r="C315" s="43"/>
      <c r="D315" s="94"/>
      <c r="E315" s="42"/>
      <c r="F315" s="42"/>
      <c r="G315" s="42"/>
      <c r="H315" s="42"/>
      <c r="I315" s="42"/>
      <c r="J315" s="42"/>
      <c r="K315" s="94"/>
      <c r="L315" s="94"/>
      <c r="M315" s="94"/>
      <c r="N315" s="94"/>
      <c r="O315" s="94"/>
      <c r="P315" s="94"/>
      <c r="Q315" s="94"/>
      <c r="R315" s="94"/>
      <c r="S315" s="94"/>
      <c r="T315" s="94"/>
      <c r="U315" s="94"/>
      <c r="V315" s="94"/>
      <c r="W315" s="94"/>
    </row>
    <row r="316" spans="2:23" s="29" customFormat="1" outlineLevel="1" x14ac:dyDescent="0.2">
      <c r="B316" s="99"/>
      <c r="C316" s="100"/>
      <c r="D316" s="52"/>
      <c r="E316" s="99"/>
      <c r="F316" s="99"/>
      <c r="G316" s="99"/>
      <c r="H316" s="99"/>
      <c r="I316" s="99"/>
      <c r="J316" s="99"/>
      <c r="K316" s="113"/>
      <c r="L316" s="113"/>
      <c r="M316" s="113"/>
      <c r="N316" s="113"/>
      <c r="O316" s="113"/>
      <c r="P316" s="113"/>
      <c r="Q316" s="113"/>
      <c r="R316" s="113"/>
      <c r="S316" s="113"/>
      <c r="T316" s="113"/>
      <c r="U316" s="113"/>
      <c r="V316" s="113"/>
      <c r="W316" s="113"/>
    </row>
    <row r="317" spans="2:23" outlineLevel="1" x14ac:dyDescent="0.2"/>
    <row r="318" spans="2:23" s="49" customFormat="1" outlineLevel="1" x14ac:dyDescent="0.2">
      <c r="C318" s="50"/>
      <c r="D318" s="51"/>
      <c r="K318" s="77"/>
      <c r="L318" s="77"/>
      <c r="M318" s="77"/>
      <c r="N318" s="77"/>
      <c r="O318" s="77"/>
      <c r="P318" s="77"/>
      <c r="Q318" s="77"/>
      <c r="R318" s="77"/>
      <c r="S318" s="77"/>
      <c r="T318" s="77"/>
      <c r="U318" s="77"/>
      <c r="V318" s="77"/>
      <c r="W318" s="77"/>
    </row>
    <row r="319" spans="2:23" outlineLevel="1" x14ac:dyDescent="0.2"/>
    <row r="320" spans="2:23" outlineLevel="1" x14ac:dyDescent="0.2">
      <c r="B320" s="15"/>
      <c r="C320" s="16"/>
      <c r="D320" s="36"/>
      <c r="E320" s="15"/>
      <c r="F320" s="15"/>
      <c r="G320" s="15"/>
      <c r="H320" s="15"/>
      <c r="I320" s="15"/>
      <c r="J320" s="15"/>
      <c r="K320" s="122"/>
      <c r="L320" s="122"/>
      <c r="M320" s="122"/>
      <c r="N320" s="122"/>
      <c r="O320" s="122"/>
      <c r="P320" s="122"/>
      <c r="Q320" s="122"/>
      <c r="R320" s="122"/>
      <c r="S320" s="122"/>
      <c r="T320" s="122"/>
      <c r="U320" s="122"/>
      <c r="V320" s="122"/>
      <c r="W320" s="122"/>
    </row>
    <row r="321" spans="2:23" outlineLevel="1" x14ac:dyDescent="0.2">
      <c r="B321" s="42"/>
      <c r="C321" s="43"/>
      <c r="D321" s="94"/>
      <c r="E321" s="42"/>
      <c r="F321" s="42"/>
      <c r="G321" s="42"/>
      <c r="H321" s="42"/>
      <c r="I321" s="42"/>
      <c r="J321" s="42"/>
      <c r="K321" s="130"/>
      <c r="L321" s="130"/>
      <c r="M321" s="130"/>
      <c r="N321" s="130"/>
      <c r="O321" s="130"/>
      <c r="P321" s="130"/>
      <c r="Q321" s="130"/>
      <c r="R321" s="130"/>
      <c r="S321" s="130"/>
      <c r="T321" s="130"/>
      <c r="U321" s="130"/>
      <c r="V321" s="130"/>
      <c r="W321" s="130"/>
    </row>
    <row r="322" spans="2:23" s="3" customFormat="1" outlineLevel="1" x14ac:dyDescent="0.2">
      <c r="B322" s="8"/>
      <c r="C322" s="9"/>
      <c r="D322" s="37"/>
      <c r="E322" s="8"/>
      <c r="F322" s="8"/>
      <c r="G322" s="8"/>
      <c r="H322" s="8"/>
      <c r="I322" s="8"/>
      <c r="J322" s="8"/>
      <c r="K322" s="78"/>
      <c r="L322" s="78"/>
      <c r="M322" s="78"/>
      <c r="N322" s="78"/>
      <c r="O322" s="78"/>
      <c r="P322" s="78"/>
      <c r="Q322" s="78"/>
      <c r="R322" s="78"/>
      <c r="S322" s="78"/>
      <c r="T322" s="78"/>
      <c r="U322" s="78"/>
      <c r="V322" s="78"/>
      <c r="W322" s="78"/>
    </row>
    <row r="324" spans="2:23" x14ac:dyDescent="0.2">
      <c r="B324" s="12" t="s">
        <v>58</v>
      </c>
      <c r="C324" s="11"/>
      <c r="D324" s="73"/>
      <c r="E324" s="10"/>
      <c r="F324" s="10"/>
      <c r="G324" s="10"/>
      <c r="H324" s="10"/>
      <c r="I324" s="10"/>
      <c r="J324" s="10"/>
      <c r="K324" s="73"/>
      <c r="L324" s="73"/>
      <c r="M324" s="73"/>
      <c r="N324" s="73"/>
      <c r="O324" s="73"/>
      <c r="P324" s="73"/>
      <c r="Q324" s="73"/>
      <c r="R324" s="73"/>
      <c r="S324" s="73"/>
      <c r="T324" s="73"/>
      <c r="U324" s="73"/>
      <c r="V324" s="73"/>
      <c r="W324" s="73"/>
    </row>
    <row r="325" spans="2:23" outlineLevel="1" x14ac:dyDescent="0.2"/>
    <row r="326" spans="2:23" outlineLevel="1" x14ac:dyDescent="0.2">
      <c r="B326" s="42"/>
      <c r="C326" s="43"/>
      <c r="D326" s="94"/>
      <c r="E326" s="42"/>
      <c r="F326" s="42"/>
      <c r="G326" s="42"/>
      <c r="H326" s="42"/>
      <c r="I326" s="42"/>
      <c r="J326" s="42"/>
      <c r="K326" s="94"/>
      <c r="L326" s="94"/>
      <c r="M326" s="94"/>
      <c r="N326" s="94"/>
      <c r="O326" s="94"/>
      <c r="P326" s="94"/>
      <c r="Q326" s="94"/>
      <c r="R326" s="94"/>
      <c r="S326" s="94"/>
      <c r="T326" s="94"/>
      <c r="U326" s="94"/>
      <c r="V326" s="94"/>
      <c r="W326" s="94"/>
    </row>
    <row r="327" spans="2:23" outlineLevel="1" x14ac:dyDescent="0.2">
      <c r="B327" s="42"/>
      <c r="C327" s="43"/>
      <c r="D327" s="94"/>
      <c r="E327" s="42"/>
      <c r="F327" s="42"/>
      <c r="G327" s="42"/>
      <c r="H327" s="42"/>
      <c r="I327" s="42"/>
      <c r="J327" s="42"/>
      <c r="K327" s="94"/>
      <c r="L327" s="94"/>
      <c r="M327" s="94"/>
      <c r="N327" s="94"/>
      <c r="O327" s="94"/>
      <c r="P327" s="94"/>
      <c r="Q327" s="94"/>
      <c r="R327" s="94"/>
      <c r="S327" s="94"/>
      <c r="T327" s="94"/>
      <c r="U327" s="94"/>
      <c r="V327" s="94"/>
      <c r="W327" s="94"/>
    </row>
    <row r="328" spans="2:23" outlineLevel="1" x14ac:dyDescent="0.2">
      <c r="B328" s="42"/>
      <c r="C328" s="43"/>
      <c r="D328" s="94"/>
      <c r="E328" s="42"/>
      <c r="F328" s="42"/>
      <c r="G328" s="42"/>
      <c r="H328" s="42"/>
      <c r="I328" s="42"/>
      <c r="J328" s="42"/>
      <c r="K328" s="94"/>
      <c r="L328" s="94"/>
      <c r="M328" s="94"/>
      <c r="N328" s="94"/>
      <c r="O328" s="94"/>
      <c r="P328" s="94"/>
      <c r="Q328" s="94"/>
      <c r="R328" s="94"/>
      <c r="S328" s="94"/>
      <c r="T328" s="94"/>
      <c r="U328" s="94"/>
      <c r="V328" s="94"/>
      <c r="W328" s="94"/>
    </row>
    <row r="329" spans="2:23" s="3" customFormat="1" outlineLevel="1" x14ac:dyDescent="0.2">
      <c r="C329" s="25"/>
      <c r="D329" s="38"/>
      <c r="K329" s="155"/>
      <c r="L329" s="155"/>
      <c r="M329" s="152"/>
      <c r="N329" s="152"/>
      <c r="O329" s="152"/>
      <c r="P329" s="152"/>
      <c r="Q329" s="152"/>
      <c r="R329" s="152"/>
      <c r="S329" s="152"/>
      <c r="T329" s="152"/>
      <c r="U329" s="152"/>
      <c r="V329" s="152"/>
      <c r="W329" s="152"/>
    </row>
    <row r="330" spans="2:23" outlineLevel="1" x14ac:dyDescent="0.2">
      <c r="B330" s="42"/>
      <c r="C330" s="43"/>
      <c r="D330" s="94"/>
      <c r="E330" s="201"/>
      <c r="F330" s="201"/>
      <c r="G330" s="42"/>
      <c r="H330" s="42"/>
      <c r="I330" s="42"/>
      <c r="J330" s="42"/>
      <c r="K330" s="124"/>
      <c r="L330" s="124"/>
      <c r="M330" s="124"/>
      <c r="N330" s="124"/>
      <c r="O330" s="124"/>
      <c r="P330" s="124"/>
      <c r="Q330" s="124"/>
      <c r="R330" s="124"/>
      <c r="S330" s="124"/>
      <c r="T330" s="124"/>
      <c r="U330" s="124"/>
      <c r="V330" s="124"/>
      <c r="W330" s="124"/>
    </row>
    <row r="331" spans="2:23" s="3" customFormat="1" outlineLevel="1" x14ac:dyDescent="0.2">
      <c r="C331" s="25"/>
      <c r="D331" s="38"/>
      <c r="K331" s="155"/>
      <c r="L331" s="155"/>
      <c r="M331" s="152"/>
      <c r="N331" s="152"/>
      <c r="O331" s="152"/>
      <c r="P331" s="152"/>
      <c r="Q331" s="152"/>
      <c r="R331" s="152"/>
      <c r="S331" s="152"/>
      <c r="T331" s="152"/>
      <c r="U331" s="152"/>
      <c r="V331" s="152"/>
      <c r="W331" s="152"/>
    </row>
    <row r="332" spans="2:23" outlineLevel="1" x14ac:dyDescent="0.2"/>
    <row r="333" spans="2:23" outlineLevel="1" x14ac:dyDescent="0.2">
      <c r="B333" s="42"/>
      <c r="C333" s="43"/>
      <c r="D333" s="94"/>
      <c r="E333" s="42"/>
      <c r="F333" s="42"/>
      <c r="G333" s="42"/>
      <c r="H333" s="42"/>
      <c r="I333" s="42"/>
      <c r="J333" s="42"/>
      <c r="K333" s="124"/>
      <c r="L333" s="124"/>
      <c r="M333" s="124"/>
      <c r="N333" s="124"/>
      <c r="O333" s="124"/>
      <c r="P333" s="124"/>
      <c r="Q333" s="124"/>
      <c r="R333" s="124"/>
      <c r="S333" s="124"/>
      <c r="T333" s="124"/>
      <c r="U333" s="124"/>
      <c r="V333" s="124"/>
      <c r="W333" s="124"/>
    </row>
    <row r="334" spans="2:23" outlineLevel="1" x14ac:dyDescent="0.2"/>
    <row r="335" spans="2:23" outlineLevel="1" x14ac:dyDescent="0.2">
      <c r="B335" s="42"/>
      <c r="C335" s="43"/>
      <c r="D335" s="94"/>
      <c r="E335" s="42"/>
      <c r="F335" s="42"/>
      <c r="G335" s="42"/>
      <c r="H335" s="42"/>
      <c r="I335" s="42"/>
      <c r="J335" s="42"/>
      <c r="K335" s="124"/>
      <c r="L335" s="124"/>
      <c r="M335" s="124"/>
      <c r="N335" s="124"/>
      <c r="O335" s="124"/>
      <c r="P335" s="124"/>
      <c r="Q335" s="124"/>
      <c r="R335" s="124"/>
      <c r="S335" s="124"/>
      <c r="T335" s="124"/>
      <c r="U335" s="124"/>
      <c r="V335" s="124"/>
      <c r="W335" s="124"/>
    </row>
    <row r="336" spans="2:23" outlineLevel="1" x14ac:dyDescent="0.2">
      <c r="B336" s="42"/>
      <c r="C336" s="43"/>
      <c r="D336" s="94"/>
      <c r="E336" s="42"/>
      <c r="F336" s="42"/>
      <c r="G336" s="42"/>
      <c r="H336" s="42"/>
      <c r="I336" s="42"/>
      <c r="J336" s="42"/>
      <c r="K336" s="124"/>
      <c r="L336" s="124"/>
      <c r="M336" s="124"/>
      <c r="N336" s="124"/>
      <c r="O336" s="124"/>
      <c r="P336" s="124"/>
      <c r="Q336" s="124"/>
      <c r="R336" s="124"/>
      <c r="S336" s="124"/>
      <c r="T336" s="124"/>
      <c r="U336" s="124"/>
      <c r="V336" s="124"/>
      <c r="W336" s="124"/>
    </row>
    <row r="337" spans="2:23" outlineLevel="1" x14ac:dyDescent="0.2">
      <c r="B337" s="42"/>
      <c r="C337" s="43"/>
      <c r="D337" s="94"/>
      <c r="E337" s="42"/>
      <c r="F337" s="42"/>
      <c r="G337" s="42"/>
      <c r="H337" s="42"/>
      <c r="I337" s="42"/>
      <c r="J337" s="42"/>
      <c r="K337" s="124"/>
      <c r="L337" s="124"/>
      <c r="M337" s="124"/>
      <c r="N337" s="124"/>
      <c r="O337" s="124"/>
      <c r="P337" s="124"/>
      <c r="Q337" s="124"/>
      <c r="R337" s="124"/>
      <c r="S337" s="124"/>
      <c r="T337" s="124"/>
      <c r="U337" s="124"/>
      <c r="V337" s="124"/>
      <c r="W337" s="124"/>
    </row>
    <row r="338" spans="2:23" outlineLevel="1" x14ac:dyDescent="0.2">
      <c r="B338" s="42"/>
      <c r="C338" s="43"/>
      <c r="D338" s="94"/>
      <c r="E338" s="42"/>
      <c r="F338" s="42"/>
      <c r="G338" s="42"/>
      <c r="H338" s="42"/>
      <c r="I338" s="42"/>
      <c r="J338" s="42"/>
      <c r="K338" s="124"/>
      <c r="L338" s="124"/>
      <c r="M338" s="124"/>
      <c r="N338" s="124"/>
      <c r="O338" s="124"/>
      <c r="P338" s="124"/>
      <c r="Q338" s="124"/>
      <c r="R338" s="124"/>
      <c r="S338" s="124"/>
      <c r="T338" s="124"/>
      <c r="U338" s="124"/>
      <c r="V338" s="124"/>
      <c r="W338" s="124"/>
    </row>
    <row r="339" spans="2:23" outlineLevel="1" x14ac:dyDescent="0.2">
      <c r="B339" s="42"/>
      <c r="C339" s="43"/>
      <c r="D339" s="94"/>
      <c r="E339" s="42"/>
      <c r="F339" s="42"/>
      <c r="G339" s="42"/>
      <c r="H339" s="42"/>
      <c r="I339" s="42"/>
      <c r="J339" s="42"/>
      <c r="K339" s="124"/>
      <c r="L339" s="124"/>
      <c r="M339" s="124"/>
      <c r="N339" s="124"/>
      <c r="O339" s="124"/>
      <c r="P339" s="124"/>
      <c r="Q339" s="124"/>
      <c r="R339" s="124"/>
      <c r="S339" s="124"/>
      <c r="T339" s="124"/>
      <c r="U339" s="124"/>
      <c r="V339" s="124"/>
      <c r="W339" s="124"/>
    </row>
    <row r="340" spans="2:23" outlineLevel="1" x14ac:dyDescent="0.2">
      <c r="B340" s="42"/>
      <c r="C340" s="43"/>
      <c r="D340" s="94"/>
      <c r="E340" s="42"/>
      <c r="F340" s="42"/>
      <c r="G340" s="42"/>
      <c r="H340" s="42"/>
      <c r="I340" s="42"/>
      <c r="J340" s="42"/>
      <c r="K340" s="124"/>
      <c r="L340" s="124"/>
      <c r="M340" s="124"/>
      <c r="N340" s="124"/>
      <c r="O340" s="124"/>
      <c r="P340" s="124"/>
      <c r="Q340" s="124"/>
      <c r="R340" s="124"/>
      <c r="S340" s="124"/>
      <c r="T340" s="124"/>
      <c r="U340" s="124"/>
      <c r="V340" s="124"/>
      <c r="W340" s="124"/>
    </row>
    <row r="341" spans="2:23" outlineLevel="1" x14ac:dyDescent="0.2">
      <c r="B341" s="42"/>
      <c r="C341" s="43"/>
      <c r="D341" s="94"/>
      <c r="E341" s="201"/>
      <c r="F341" s="201"/>
      <c r="G341" s="42"/>
      <c r="H341" s="42"/>
      <c r="I341" s="42"/>
      <c r="J341" s="42"/>
      <c r="K341" s="124"/>
      <c r="L341" s="124"/>
      <c r="M341" s="124"/>
      <c r="N341" s="124"/>
      <c r="O341" s="124"/>
      <c r="P341" s="124"/>
      <c r="Q341" s="124"/>
      <c r="R341" s="124"/>
      <c r="S341" s="124"/>
      <c r="T341" s="124"/>
      <c r="U341" s="124"/>
      <c r="V341" s="124"/>
      <c r="W341" s="124"/>
    </row>
    <row r="342" spans="2:23" outlineLevel="1" x14ac:dyDescent="0.2">
      <c r="B342" s="42"/>
      <c r="C342" s="43"/>
      <c r="D342" s="94"/>
      <c r="E342" s="42"/>
      <c r="F342" s="42"/>
      <c r="G342" s="42"/>
      <c r="H342" s="42"/>
      <c r="I342" s="42"/>
      <c r="J342" s="42"/>
      <c r="K342" s="124"/>
      <c r="L342" s="124"/>
      <c r="M342" s="124"/>
      <c r="N342" s="124"/>
      <c r="O342" s="124"/>
      <c r="P342" s="124"/>
      <c r="Q342" s="124"/>
      <c r="R342" s="124"/>
      <c r="S342" s="124"/>
      <c r="T342" s="124"/>
      <c r="U342" s="124"/>
      <c r="V342" s="124"/>
      <c r="W342" s="124"/>
    </row>
    <row r="343" spans="2:23" outlineLevel="1" x14ac:dyDescent="0.2">
      <c r="B343" s="42"/>
      <c r="C343" s="43"/>
      <c r="D343" s="94"/>
      <c r="E343" s="42"/>
      <c r="F343" s="42"/>
      <c r="G343" s="42"/>
      <c r="H343" s="42"/>
      <c r="I343" s="42"/>
      <c r="J343" s="42"/>
      <c r="K343" s="124"/>
      <c r="L343" s="124"/>
      <c r="M343" s="124"/>
      <c r="N343" s="124"/>
      <c r="O343" s="124"/>
      <c r="P343" s="124"/>
      <c r="Q343" s="124"/>
      <c r="R343" s="124"/>
      <c r="S343" s="124"/>
      <c r="T343" s="124"/>
      <c r="U343" s="124"/>
      <c r="V343" s="124"/>
      <c r="W343" s="124"/>
    </row>
    <row r="344" spans="2:23" s="29" customFormat="1" outlineLevel="1" x14ac:dyDescent="0.2">
      <c r="B344" s="96"/>
      <c r="C344" s="97"/>
      <c r="D344" s="98"/>
      <c r="E344" s="96"/>
      <c r="F344" s="96"/>
      <c r="G344" s="96"/>
      <c r="H344" s="96"/>
      <c r="I344" s="96"/>
      <c r="J344" s="96"/>
      <c r="K344" s="110"/>
      <c r="L344" s="110"/>
      <c r="M344" s="110"/>
      <c r="N344" s="110"/>
      <c r="O344" s="110"/>
      <c r="P344" s="110"/>
      <c r="Q344" s="110"/>
      <c r="R344" s="110"/>
      <c r="S344" s="110"/>
      <c r="T344" s="110"/>
      <c r="U344" s="110"/>
      <c r="V344" s="110"/>
      <c r="W344" s="110"/>
    </row>
    <row r="345" spans="2:23" outlineLevel="1" x14ac:dyDescent="0.2"/>
    <row r="346" spans="2:23" outlineLevel="1" x14ac:dyDescent="0.2">
      <c r="D346" s="36"/>
      <c r="K346" s="131"/>
      <c r="L346" s="131"/>
      <c r="M346" s="131"/>
      <c r="N346" s="131"/>
      <c r="O346" s="131"/>
      <c r="P346" s="131"/>
      <c r="Q346" s="131"/>
      <c r="R346" s="131"/>
      <c r="S346" s="131"/>
      <c r="T346" s="131"/>
      <c r="U346" s="131"/>
      <c r="V346" s="131"/>
      <c r="W346" s="131"/>
    </row>
    <row r="347" spans="2:23" outlineLevel="1" x14ac:dyDescent="0.2">
      <c r="D347" s="36"/>
      <c r="K347" s="131"/>
      <c r="L347" s="131"/>
      <c r="M347" s="131"/>
      <c r="N347" s="131"/>
      <c r="O347" s="131"/>
      <c r="P347" s="131"/>
      <c r="Q347" s="131"/>
      <c r="R347" s="131"/>
      <c r="S347" s="131"/>
      <c r="T347" s="131"/>
      <c r="U347" s="131"/>
      <c r="V347" s="131"/>
      <c r="W347" s="131"/>
    </row>
    <row r="348" spans="2:23" outlineLevel="1" x14ac:dyDescent="0.2">
      <c r="D348" s="36"/>
      <c r="K348" s="131"/>
      <c r="L348" s="131"/>
      <c r="M348" s="131"/>
      <c r="N348" s="131"/>
      <c r="O348" s="131"/>
      <c r="P348" s="131"/>
      <c r="Q348" s="131"/>
      <c r="R348" s="131"/>
      <c r="S348" s="131"/>
      <c r="T348" s="131"/>
      <c r="U348" s="131"/>
      <c r="V348" s="131"/>
      <c r="W348" s="131"/>
    </row>
    <row r="349" spans="2:23" outlineLevel="1" x14ac:dyDescent="0.2">
      <c r="D349" s="36"/>
      <c r="K349" s="131"/>
      <c r="L349" s="131"/>
      <c r="M349" s="131"/>
      <c r="N349" s="131"/>
      <c r="O349" s="131"/>
      <c r="P349" s="131"/>
      <c r="Q349" s="131"/>
      <c r="R349" s="131"/>
      <c r="S349" s="131"/>
      <c r="T349" s="131"/>
      <c r="U349" s="131"/>
      <c r="V349" s="131"/>
      <c r="W349" s="131"/>
    </row>
    <row r="350" spans="2:23" outlineLevel="1" x14ac:dyDescent="0.2">
      <c r="D350" s="36"/>
      <c r="K350" s="131"/>
      <c r="L350" s="131"/>
      <c r="M350" s="131"/>
      <c r="N350" s="131"/>
      <c r="O350" s="131"/>
      <c r="P350" s="131"/>
      <c r="Q350" s="131"/>
      <c r="R350" s="131"/>
      <c r="S350" s="131"/>
      <c r="T350" s="131"/>
      <c r="U350" s="131"/>
      <c r="V350" s="131"/>
      <c r="W350" s="131"/>
    </row>
    <row r="351" spans="2:23" outlineLevel="1" x14ac:dyDescent="0.2">
      <c r="D351" s="36"/>
      <c r="K351" s="131"/>
      <c r="L351" s="131"/>
      <c r="M351" s="131"/>
      <c r="N351" s="131"/>
      <c r="O351" s="131"/>
      <c r="P351" s="131"/>
      <c r="Q351" s="131"/>
      <c r="R351" s="131"/>
      <c r="S351" s="131"/>
      <c r="T351" s="131"/>
      <c r="U351" s="131"/>
      <c r="V351" s="131"/>
      <c r="W351" s="131"/>
    </row>
    <row r="352" spans="2:23" outlineLevel="1" x14ac:dyDescent="0.2">
      <c r="D352" s="36"/>
      <c r="K352" s="131"/>
      <c r="L352" s="131"/>
      <c r="M352" s="131"/>
      <c r="N352" s="131"/>
      <c r="O352" s="131"/>
      <c r="P352" s="131"/>
      <c r="Q352" s="131"/>
      <c r="R352" s="131"/>
      <c r="S352" s="131"/>
      <c r="T352" s="131"/>
      <c r="U352" s="131"/>
      <c r="V352" s="131"/>
      <c r="W352" s="131"/>
    </row>
    <row r="353" spans="2:23" outlineLevel="1" x14ac:dyDescent="0.2">
      <c r="D353" s="36"/>
      <c r="K353" s="131"/>
      <c r="L353" s="131"/>
      <c r="M353" s="131"/>
      <c r="N353" s="131"/>
      <c r="O353" s="131"/>
      <c r="P353" s="131"/>
      <c r="Q353" s="131"/>
      <c r="R353" s="131"/>
      <c r="S353" s="131"/>
      <c r="T353" s="131"/>
      <c r="U353" s="131"/>
      <c r="V353" s="131"/>
      <c r="W353" s="131"/>
    </row>
    <row r="354" spans="2:23" outlineLevel="1" x14ac:dyDescent="0.2">
      <c r="D354" s="36"/>
      <c r="K354" s="131"/>
      <c r="L354" s="131"/>
      <c r="M354" s="131"/>
      <c r="N354" s="131"/>
      <c r="O354" s="131"/>
      <c r="P354" s="131"/>
      <c r="Q354" s="131"/>
      <c r="R354" s="131"/>
      <c r="S354" s="131"/>
      <c r="T354" s="131"/>
      <c r="U354" s="131"/>
      <c r="V354" s="131"/>
      <c r="W354" s="131"/>
    </row>
    <row r="355" spans="2:23" outlineLevel="1" x14ac:dyDescent="0.2">
      <c r="D355" s="36"/>
      <c r="K355" s="131"/>
      <c r="L355" s="131"/>
      <c r="M355" s="131"/>
      <c r="N355" s="131"/>
      <c r="O355" s="131"/>
      <c r="P355" s="131"/>
      <c r="Q355" s="131"/>
      <c r="R355" s="131"/>
      <c r="S355" s="131"/>
      <c r="T355" s="131"/>
      <c r="U355" s="131"/>
      <c r="V355" s="131"/>
      <c r="W355" s="131"/>
    </row>
    <row r="356" spans="2:23" outlineLevel="1" x14ac:dyDescent="0.2"/>
    <row r="357" spans="2:23" outlineLevel="1" x14ac:dyDescent="0.2">
      <c r="D357" s="229"/>
      <c r="K357" s="76"/>
      <c r="L357" s="76"/>
      <c r="M357" s="64"/>
      <c r="N357" s="64"/>
      <c r="O357" s="64"/>
      <c r="P357" s="64"/>
      <c r="Q357" s="64"/>
      <c r="R357" s="64"/>
      <c r="S357" s="64"/>
      <c r="T357" s="64"/>
      <c r="U357" s="64"/>
      <c r="V357" s="64"/>
      <c r="W357" s="64"/>
    </row>
    <row r="358" spans="2:23" outlineLevel="1" x14ac:dyDescent="0.2">
      <c r="D358" s="229"/>
      <c r="K358" s="76"/>
      <c r="L358" s="76"/>
      <c r="M358" s="64"/>
      <c r="N358" s="64"/>
      <c r="O358" s="64"/>
      <c r="P358" s="64"/>
      <c r="Q358" s="64"/>
      <c r="R358" s="64"/>
      <c r="S358" s="64"/>
      <c r="T358" s="64"/>
      <c r="U358" s="64"/>
      <c r="V358" s="64"/>
      <c r="W358" s="64"/>
    </row>
    <row r="359" spans="2:23" outlineLevel="1" x14ac:dyDescent="0.2">
      <c r="D359" s="229"/>
      <c r="K359" s="76"/>
      <c r="L359" s="76"/>
      <c r="M359" s="64"/>
      <c r="N359" s="64"/>
      <c r="O359" s="64"/>
      <c r="P359" s="64"/>
      <c r="Q359" s="64"/>
      <c r="R359" s="64"/>
      <c r="S359" s="64"/>
      <c r="T359" s="64"/>
      <c r="U359" s="64"/>
      <c r="V359" s="64"/>
      <c r="W359" s="64"/>
    </row>
    <row r="360" spans="2:23" outlineLevel="1" x14ac:dyDescent="0.2">
      <c r="D360" s="229"/>
      <c r="K360" s="76"/>
      <c r="L360" s="76"/>
      <c r="M360" s="64"/>
      <c r="N360" s="64"/>
      <c r="O360" s="64"/>
      <c r="P360" s="64"/>
      <c r="Q360" s="64"/>
      <c r="R360" s="64"/>
      <c r="S360" s="64"/>
      <c r="T360" s="64"/>
      <c r="U360" s="64"/>
      <c r="V360" s="64"/>
      <c r="W360" s="64"/>
    </row>
    <row r="361" spans="2:23" outlineLevel="1" x14ac:dyDescent="0.2">
      <c r="D361" s="229"/>
      <c r="K361" s="76"/>
      <c r="L361" s="76"/>
      <c r="M361" s="64"/>
      <c r="N361" s="64"/>
      <c r="O361" s="64"/>
      <c r="P361" s="64"/>
      <c r="Q361" s="64"/>
      <c r="R361" s="64"/>
      <c r="S361" s="64"/>
      <c r="T361" s="64"/>
      <c r="U361" s="64"/>
      <c r="V361" s="64"/>
      <c r="W361" s="64"/>
    </row>
    <row r="362" spans="2:23" outlineLevel="1" x14ac:dyDescent="0.2">
      <c r="D362" s="229"/>
      <c r="K362" s="76"/>
      <c r="L362" s="76"/>
      <c r="M362" s="64"/>
      <c r="N362" s="64"/>
      <c r="O362" s="64"/>
      <c r="P362" s="64"/>
      <c r="Q362" s="64"/>
      <c r="R362" s="64"/>
      <c r="S362" s="64"/>
      <c r="T362" s="64"/>
      <c r="U362" s="64"/>
      <c r="V362" s="64"/>
      <c r="W362" s="64"/>
    </row>
    <row r="363" spans="2:23" outlineLevel="1" x14ac:dyDescent="0.2">
      <c r="D363" s="229"/>
      <c r="K363" s="76"/>
      <c r="L363" s="76"/>
      <c r="M363" s="64"/>
      <c r="N363" s="64"/>
      <c r="O363" s="64"/>
      <c r="P363" s="64"/>
      <c r="Q363" s="64"/>
      <c r="R363" s="64"/>
      <c r="S363" s="64"/>
      <c r="T363" s="64"/>
      <c r="U363" s="64"/>
      <c r="V363" s="64"/>
      <c r="W363" s="64"/>
    </row>
    <row r="364" spans="2:23" outlineLevel="1" x14ac:dyDescent="0.2">
      <c r="D364" s="229"/>
      <c r="K364" s="76"/>
      <c r="L364" s="76"/>
      <c r="M364" s="64"/>
      <c r="N364" s="64"/>
      <c r="O364" s="64"/>
      <c r="P364" s="64"/>
      <c r="Q364" s="64"/>
      <c r="R364" s="64"/>
      <c r="S364" s="64"/>
      <c r="T364" s="64"/>
      <c r="U364" s="64"/>
      <c r="V364" s="64"/>
      <c r="W364" s="64"/>
    </row>
    <row r="365" spans="2:23" outlineLevel="1" x14ac:dyDescent="0.2">
      <c r="D365" s="229"/>
      <c r="K365" s="76"/>
      <c r="L365" s="76"/>
      <c r="M365" s="64"/>
      <c r="N365" s="64"/>
      <c r="O365" s="64"/>
      <c r="P365" s="64"/>
      <c r="Q365" s="64"/>
      <c r="R365" s="64"/>
      <c r="S365" s="64"/>
      <c r="T365" s="64"/>
      <c r="U365" s="64"/>
      <c r="V365" s="64"/>
      <c r="W365" s="64"/>
    </row>
    <row r="366" spans="2:23" outlineLevel="1" x14ac:dyDescent="0.2">
      <c r="D366" s="229"/>
      <c r="K366" s="76"/>
      <c r="L366" s="76"/>
      <c r="M366" s="64"/>
      <c r="N366" s="64"/>
      <c r="O366" s="64"/>
      <c r="P366" s="64"/>
      <c r="Q366" s="64"/>
      <c r="R366" s="64"/>
      <c r="S366" s="64"/>
      <c r="T366" s="64"/>
      <c r="U366" s="64"/>
      <c r="V366" s="64"/>
      <c r="W366" s="64"/>
    </row>
    <row r="368" spans="2:23" s="29" customFormat="1" x14ac:dyDescent="0.2">
      <c r="B368" s="256"/>
      <c r="C368" s="61"/>
      <c r="D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W368" s="75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F6D92-55F7-4984-804A-484455F55500}">
  <sheetPr>
    <tabColor rgb="FFBFBFBF"/>
  </sheetPr>
  <dimension ref="A1:Y277"/>
  <sheetViews>
    <sheetView showGridLines="0" zoomScale="115" zoomScaleNormal="115" workbookViewId="0"/>
    <sheetView showGridLines="0" workbookViewId="1"/>
  </sheetViews>
  <sheetFormatPr defaultColWidth="0" defaultRowHeight="11.25" outlineLevelRow="1" x14ac:dyDescent="0.2"/>
  <cols>
    <col min="1" max="1" width="2.83203125" customWidth="1"/>
    <col min="2" max="2" width="45" bestFit="1" customWidth="1"/>
    <col min="3" max="3" width="9.33203125" style="7" customWidth="1"/>
    <col min="4" max="4" width="9.33203125" style="35" customWidth="1"/>
    <col min="5" max="10" width="2" customWidth="1"/>
    <col min="11" max="11" width="13.33203125" style="35" bestFit="1" customWidth="1"/>
    <col min="12" max="23" width="12.1640625" style="35" bestFit="1" customWidth="1"/>
    <col min="24" max="24" width="9.33203125" customWidth="1"/>
    <col min="25" max="25" width="0" hidden="1" customWidth="1"/>
    <col min="26" max="16384" width="9.33203125" hidden="1"/>
  </cols>
  <sheetData>
    <row r="1" spans="2:23" s="3" customFormat="1" x14ac:dyDescent="0.2">
      <c r="B1" s="4" t="s">
        <v>62</v>
      </c>
      <c r="C1" s="5" t="s">
        <v>181</v>
      </c>
      <c r="D1" s="62"/>
      <c r="E1" s="4"/>
      <c r="F1" s="4"/>
      <c r="G1" s="4"/>
      <c r="H1" s="4"/>
      <c r="I1" s="4"/>
      <c r="J1" s="4"/>
      <c r="K1" s="80">
        <v>2022</v>
      </c>
      <c r="L1" s="80">
        <v>2023</v>
      </c>
      <c r="M1" s="80">
        <v>2024</v>
      </c>
      <c r="N1" s="80">
        <v>2025</v>
      </c>
      <c r="O1" s="80">
        <v>2026</v>
      </c>
      <c r="P1" s="80">
        <v>2027</v>
      </c>
      <c r="Q1" s="80">
        <v>2028</v>
      </c>
      <c r="R1" s="80">
        <v>2029</v>
      </c>
      <c r="S1" s="80">
        <v>2030</v>
      </c>
      <c r="T1" s="80">
        <v>2031</v>
      </c>
      <c r="U1" s="80">
        <v>2032</v>
      </c>
      <c r="V1" s="80">
        <v>2033</v>
      </c>
      <c r="W1" s="80">
        <v>2034</v>
      </c>
    </row>
    <row r="2" spans="2:23" x14ac:dyDescent="0.2">
      <c r="B2" s="46" t="s">
        <v>109</v>
      </c>
      <c r="C2" s="47"/>
      <c r="D2" s="71"/>
      <c r="E2" s="46"/>
      <c r="F2" s="46"/>
      <c r="G2" s="46"/>
      <c r="H2" s="46"/>
      <c r="I2" s="46"/>
      <c r="J2" s="46"/>
      <c r="K2" s="71" t="s">
        <v>179</v>
      </c>
      <c r="L2" s="71" t="s">
        <v>179</v>
      </c>
      <c r="M2" s="71" t="s">
        <v>180</v>
      </c>
      <c r="N2" s="71" t="s">
        <v>180</v>
      </c>
      <c r="O2" s="71" t="s">
        <v>180</v>
      </c>
      <c r="P2" s="71" t="s">
        <v>180</v>
      </c>
      <c r="Q2" s="71" t="s">
        <v>180</v>
      </c>
      <c r="R2" s="71" t="s">
        <v>180</v>
      </c>
      <c r="S2" s="71" t="s">
        <v>180</v>
      </c>
      <c r="T2" s="71" t="s">
        <v>180</v>
      </c>
      <c r="U2" s="71" t="s">
        <v>180</v>
      </c>
      <c r="V2" s="71" t="s">
        <v>180</v>
      </c>
      <c r="W2" s="71" t="s">
        <v>180</v>
      </c>
    </row>
    <row r="3" spans="2:23" s="29" customFormat="1" x14ac:dyDescent="0.2">
      <c r="B3" s="20"/>
      <c r="C3" s="48"/>
      <c r="D3" s="72"/>
      <c r="E3" s="20"/>
      <c r="F3" s="20"/>
      <c r="G3" s="20"/>
      <c r="H3" s="20"/>
      <c r="I3" s="20"/>
      <c r="J3" s="20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</row>
    <row r="4" spans="2:23" x14ac:dyDescent="0.2">
      <c r="B4" s="1"/>
      <c r="C4" s="6"/>
      <c r="D4" s="117"/>
    </row>
    <row r="6" spans="2:23" x14ac:dyDescent="0.2">
      <c r="B6" s="12" t="s">
        <v>107</v>
      </c>
      <c r="C6" s="11"/>
      <c r="D6" s="73"/>
      <c r="E6" s="10"/>
      <c r="F6" s="10"/>
      <c r="G6" s="10"/>
      <c r="H6" s="10"/>
      <c r="I6" s="10"/>
      <c r="J6" s="10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</row>
    <row r="7" spans="2:23" outlineLevel="1" x14ac:dyDescent="0.2"/>
    <row r="8" spans="2:23" outlineLevel="1" x14ac:dyDescent="0.2">
      <c r="B8" s="42"/>
      <c r="C8" s="6"/>
      <c r="D8" s="94"/>
    </row>
    <row r="9" spans="2:23" outlineLevel="1" x14ac:dyDescent="0.2">
      <c r="B9" s="15"/>
      <c r="C9" s="16"/>
      <c r="D9" s="74"/>
      <c r="E9" s="15"/>
      <c r="F9" s="15"/>
      <c r="G9" s="15"/>
      <c r="H9" s="15"/>
      <c r="I9" s="15"/>
      <c r="J9" s="81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</row>
    <row r="10" spans="2:23" outlineLevel="1" x14ac:dyDescent="0.2">
      <c r="B10" s="23"/>
      <c r="C10" s="24"/>
      <c r="D10" s="86"/>
      <c r="E10" s="23"/>
      <c r="F10" s="44"/>
      <c r="G10" s="45"/>
      <c r="H10" s="23"/>
      <c r="I10" s="44"/>
      <c r="J10" s="23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</row>
    <row r="11" spans="2:23" outlineLevel="1" x14ac:dyDescent="0.2">
      <c r="D11" s="36"/>
    </row>
    <row r="12" spans="2:23" outlineLevel="1" x14ac:dyDescent="0.2">
      <c r="B12" s="3"/>
      <c r="C12" s="25"/>
      <c r="D12" s="63"/>
      <c r="E12" s="3"/>
      <c r="F12" s="3"/>
      <c r="G12" s="3"/>
      <c r="H12" s="3"/>
      <c r="I12" s="3"/>
      <c r="J12" s="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</row>
    <row r="14" spans="2:23" x14ac:dyDescent="0.2">
      <c r="B14" s="12" t="s">
        <v>63</v>
      </c>
      <c r="C14" s="11"/>
      <c r="D14" s="73"/>
      <c r="E14" s="10"/>
      <c r="F14" s="10"/>
      <c r="G14" s="10"/>
      <c r="H14" s="10"/>
      <c r="I14" s="10"/>
      <c r="J14" s="10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</row>
    <row r="15" spans="2:23" outlineLevel="1" x14ac:dyDescent="0.2"/>
    <row r="16" spans="2:23" s="29" customFormat="1" outlineLevel="1" x14ac:dyDescent="0.2">
      <c r="B16" s="96"/>
      <c r="C16" s="97"/>
      <c r="D16" s="98"/>
      <c r="E16" s="96"/>
      <c r="F16" s="96"/>
      <c r="G16" s="96"/>
      <c r="H16" s="96"/>
      <c r="I16" s="96"/>
      <c r="J16" s="96"/>
      <c r="K16" s="98"/>
      <c r="L16" s="98"/>
      <c r="M16" s="98"/>
      <c r="N16" s="98"/>
      <c r="O16" s="98"/>
      <c r="P16" s="98"/>
      <c r="Q16" s="98"/>
      <c r="R16" s="98"/>
      <c r="S16" s="98"/>
      <c r="T16" s="98"/>
      <c r="U16" s="98"/>
      <c r="V16" s="98"/>
      <c r="W16" s="98"/>
    </row>
    <row r="17" spans="2:23" s="29" customFormat="1" outlineLevel="1" x14ac:dyDescent="0.2">
      <c r="B17" s="99"/>
      <c r="C17" s="100"/>
      <c r="D17" s="52"/>
      <c r="E17" s="99"/>
      <c r="F17" s="99"/>
      <c r="G17" s="99"/>
      <c r="H17" s="99"/>
      <c r="I17" s="99"/>
      <c r="J17" s="99"/>
      <c r="K17" s="113"/>
      <c r="L17" s="113"/>
      <c r="M17" s="113"/>
      <c r="N17" s="113"/>
      <c r="O17" s="113"/>
      <c r="P17" s="113"/>
      <c r="Q17" s="113"/>
      <c r="R17" s="113"/>
      <c r="S17" s="113"/>
      <c r="T17" s="113"/>
      <c r="U17" s="113"/>
      <c r="V17" s="113"/>
      <c r="W17" s="113"/>
    </row>
    <row r="18" spans="2:23" s="49" customFormat="1" outlineLevel="1" x14ac:dyDescent="0.2">
      <c r="C18" s="50"/>
      <c r="D18" s="77"/>
      <c r="K18" s="77"/>
      <c r="L18" s="114"/>
      <c r="M18" s="114"/>
      <c r="N18" s="114"/>
      <c r="O18" s="114"/>
      <c r="P18" s="114"/>
      <c r="Q18" s="114"/>
      <c r="R18" s="114"/>
      <c r="S18" s="114"/>
      <c r="T18" s="114"/>
      <c r="U18" s="114"/>
      <c r="V18" s="114"/>
      <c r="W18" s="114"/>
    </row>
    <row r="19" spans="2:23" s="49" customFormat="1" outlineLevel="1" x14ac:dyDescent="0.2">
      <c r="C19" s="50"/>
      <c r="D19" s="51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  <c r="W19" s="77"/>
    </row>
    <row r="20" spans="2:23" s="49" customFormat="1" outlineLevel="1" x14ac:dyDescent="0.2">
      <c r="C20" s="50"/>
      <c r="D20" s="51"/>
      <c r="K20" s="114"/>
      <c r="L20" s="114"/>
      <c r="M20" s="114"/>
      <c r="N20" s="114"/>
      <c r="O20" s="114"/>
      <c r="P20" s="114"/>
      <c r="Q20" s="114"/>
      <c r="R20" s="114"/>
      <c r="S20" s="114"/>
      <c r="T20" s="114"/>
      <c r="U20" s="114"/>
      <c r="V20" s="114"/>
      <c r="W20" s="114"/>
    </row>
    <row r="21" spans="2:23" s="49" customFormat="1" outlineLevel="1" x14ac:dyDescent="0.2">
      <c r="C21" s="50"/>
      <c r="D21" s="51"/>
      <c r="K21" s="77"/>
      <c r="L21" s="114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4"/>
    </row>
    <row r="22" spans="2:23" s="49" customFormat="1" outlineLevel="1" x14ac:dyDescent="0.2">
      <c r="B22" s="96"/>
      <c r="C22" s="97"/>
      <c r="D22" s="98"/>
      <c r="E22" s="96"/>
      <c r="F22" s="96"/>
      <c r="G22" s="96"/>
      <c r="H22" s="96"/>
      <c r="I22" s="96"/>
      <c r="J22" s="96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</row>
    <row r="23" spans="2:23" s="3" customFormat="1" outlineLevel="1" x14ac:dyDescent="0.2">
      <c r="B23" s="8"/>
      <c r="C23" s="9"/>
      <c r="D23" s="37"/>
      <c r="E23" s="8"/>
      <c r="F23" s="8"/>
      <c r="G23" s="8"/>
      <c r="H23" s="8"/>
      <c r="I23" s="8"/>
      <c r="J23" s="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</row>
    <row r="25" spans="2:23" x14ac:dyDescent="0.2">
      <c r="B25" s="12" t="s">
        <v>71</v>
      </c>
      <c r="C25" s="11"/>
      <c r="D25" s="73"/>
      <c r="E25" s="10"/>
      <c r="F25" s="10"/>
      <c r="G25" s="10"/>
      <c r="H25" s="10"/>
      <c r="I25" s="10"/>
      <c r="J25" s="10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</row>
    <row r="27" spans="2:23" s="3" customFormat="1" x14ac:dyDescent="0.2">
      <c r="B27" s="13"/>
      <c r="C27" s="14"/>
      <c r="D27" s="118"/>
      <c r="E27" s="13"/>
      <c r="F27" s="13"/>
      <c r="G27" s="13"/>
      <c r="H27" s="13"/>
      <c r="I27" s="13"/>
      <c r="J27" s="13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</row>
    <row r="28" spans="2:23" outlineLevel="1" x14ac:dyDescent="0.2"/>
    <row r="29" spans="2:23" outlineLevel="1" x14ac:dyDescent="0.2">
      <c r="B29" s="42"/>
      <c r="C29" s="43"/>
      <c r="D29" s="94"/>
      <c r="E29" s="42"/>
      <c r="F29" s="42"/>
      <c r="G29" s="42"/>
      <c r="H29" s="42"/>
      <c r="I29" s="42"/>
      <c r="J29" s="42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</row>
    <row r="30" spans="2:23" s="29" customFormat="1" outlineLevel="1" x14ac:dyDescent="0.2">
      <c r="B30" s="99"/>
      <c r="C30" s="100"/>
      <c r="D30" s="52"/>
      <c r="E30" s="99"/>
      <c r="F30" s="99"/>
      <c r="G30" s="99"/>
      <c r="H30" s="99"/>
      <c r="I30" s="99"/>
      <c r="J30" s="99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113"/>
      <c r="V30" s="113"/>
      <c r="W30" s="113"/>
    </row>
    <row r="31" spans="2:23" s="29" customFormat="1" outlineLevel="1" x14ac:dyDescent="0.2">
      <c r="B31" s="134"/>
      <c r="C31" s="135"/>
      <c r="D31" s="136"/>
      <c r="E31" s="134"/>
      <c r="F31" s="134"/>
      <c r="G31" s="134"/>
      <c r="H31" s="134"/>
      <c r="I31" s="134"/>
      <c r="J31" s="134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</row>
    <row r="32" spans="2:23" s="49" customFormat="1" outlineLevel="1" x14ac:dyDescent="0.2">
      <c r="C32" s="50"/>
      <c r="D32" s="51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</row>
    <row r="33" spans="2:23" s="49" customFormat="1" outlineLevel="1" x14ac:dyDescent="0.2">
      <c r="C33" s="50"/>
      <c r="D33" s="51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</row>
    <row r="34" spans="2:23" s="49" customFormat="1" outlineLevel="1" x14ac:dyDescent="0.2">
      <c r="C34" s="50"/>
      <c r="D34" s="51"/>
      <c r="K34" s="77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</row>
    <row r="35" spans="2:23" s="49" customFormat="1" outlineLevel="1" x14ac:dyDescent="0.2">
      <c r="B35" s="96"/>
      <c r="C35" s="97"/>
      <c r="D35" s="98"/>
      <c r="E35" s="96"/>
      <c r="F35" s="96"/>
      <c r="G35" s="96"/>
      <c r="H35" s="96"/>
      <c r="I35" s="96"/>
      <c r="J35" s="96"/>
      <c r="K35" s="98"/>
      <c r="L35" s="98"/>
      <c r="M35" s="98"/>
      <c r="N35" s="98"/>
      <c r="O35" s="98"/>
      <c r="P35" s="98"/>
      <c r="Q35" s="98"/>
      <c r="R35" s="98"/>
      <c r="S35" s="98"/>
      <c r="T35" s="98"/>
      <c r="U35" s="98"/>
      <c r="V35" s="98"/>
      <c r="W35" s="98"/>
    </row>
    <row r="36" spans="2:23" s="3" customFormat="1" outlineLevel="1" x14ac:dyDescent="0.2">
      <c r="B36" s="8"/>
      <c r="C36" s="9"/>
      <c r="D36" s="37"/>
      <c r="E36" s="8"/>
      <c r="F36" s="8"/>
      <c r="G36" s="8"/>
      <c r="H36" s="8"/>
      <c r="I36" s="8"/>
      <c r="J36" s="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</row>
    <row r="37" spans="2:23" x14ac:dyDescent="0.2">
      <c r="L37" s="64"/>
      <c r="M37" s="64"/>
      <c r="N37" s="64"/>
      <c r="O37" s="64"/>
      <c r="P37" s="64"/>
      <c r="Q37" s="64"/>
      <c r="R37" s="64"/>
      <c r="S37" s="64"/>
      <c r="T37" s="64"/>
      <c r="U37" s="64"/>
      <c r="V37" s="64"/>
      <c r="W37" s="64"/>
    </row>
    <row r="38" spans="2:23" s="3" customFormat="1" x14ac:dyDescent="0.2">
      <c r="B38" s="13"/>
      <c r="C38" s="14"/>
      <c r="D38" s="118"/>
      <c r="E38" s="13"/>
      <c r="F38" s="13"/>
      <c r="G38" s="13"/>
      <c r="H38" s="13"/>
      <c r="I38" s="13"/>
      <c r="J38" s="13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</row>
    <row r="39" spans="2:23" outlineLevel="1" x14ac:dyDescent="0.2"/>
    <row r="40" spans="2:23" outlineLevel="1" x14ac:dyDescent="0.2">
      <c r="B40" s="42"/>
      <c r="C40" s="43"/>
      <c r="D40" s="94"/>
      <c r="E40" s="42"/>
      <c r="F40" s="42"/>
      <c r="G40" s="42"/>
      <c r="H40" s="42"/>
      <c r="I40" s="42"/>
      <c r="J40" s="42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</row>
    <row r="41" spans="2:23" s="29" customFormat="1" outlineLevel="1" x14ac:dyDescent="0.2">
      <c r="B41" s="99"/>
      <c r="C41" s="100"/>
      <c r="D41" s="52"/>
      <c r="E41" s="99"/>
      <c r="F41" s="99"/>
      <c r="G41" s="99"/>
      <c r="H41" s="99"/>
      <c r="I41" s="99"/>
      <c r="J41" s="99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</row>
    <row r="42" spans="2:23" outlineLevel="1" x14ac:dyDescent="0.2">
      <c r="B42" s="42"/>
      <c r="C42" s="43"/>
      <c r="D42" s="94"/>
      <c r="E42" s="42"/>
      <c r="F42" s="42"/>
      <c r="G42" s="42"/>
      <c r="H42" s="42"/>
      <c r="I42" s="42"/>
      <c r="J42" s="42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4"/>
    </row>
    <row r="43" spans="2:23" s="49" customFormat="1" outlineLevel="1" x14ac:dyDescent="0.2">
      <c r="C43" s="50"/>
      <c r="D43" s="51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</row>
    <row r="44" spans="2:23" outlineLevel="1" x14ac:dyDescent="0.2">
      <c r="B44" s="42"/>
      <c r="C44" s="43"/>
      <c r="D44" s="94"/>
      <c r="E44" s="42"/>
      <c r="F44" s="42"/>
      <c r="G44" s="42"/>
      <c r="H44" s="42"/>
      <c r="I44" s="42"/>
      <c r="J44" s="42"/>
      <c r="K44" s="130"/>
      <c r="L44" s="130"/>
      <c r="M44" s="130"/>
      <c r="N44" s="130"/>
      <c r="O44" s="130"/>
      <c r="P44" s="130"/>
      <c r="Q44" s="130"/>
      <c r="R44" s="130"/>
      <c r="S44" s="130"/>
      <c r="T44" s="130"/>
      <c r="U44" s="130"/>
      <c r="V44" s="130"/>
      <c r="W44" s="130"/>
    </row>
    <row r="45" spans="2:23" outlineLevel="1" x14ac:dyDescent="0.2">
      <c r="B45" s="15"/>
      <c r="C45" s="16"/>
      <c r="D45" s="36"/>
      <c r="E45" s="15"/>
      <c r="F45" s="15"/>
      <c r="G45" s="15"/>
      <c r="H45" s="15"/>
      <c r="I45" s="15"/>
      <c r="J45" s="15"/>
      <c r="K45" s="122"/>
      <c r="L45" s="122"/>
      <c r="M45" s="122"/>
      <c r="N45" s="122"/>
      <c r="O45" s="122"/>
      <c r="P45" s="122"/>
      <c r="Q45" s="122"/>
      <c r="R45" s="122"/>
      <c r="S45" s="122"/>
      <c r="T45" s="122"/>
      <c r="U45" s="122"/>
      <c r="V45" s="122"/>
      <c r="W45" s="122"/>
    </row>
    <row r="46" spans="2:23" s="3" customFormat="1" outlineLevel="1" x14ac:dyDescent="0.2">
      <c r="B46" s="138"/>
      <c r="C46" s="139"/>
      <c r="D46" s="37"/>
      <c r="E46" s="140"/>
      <c r="F46" s="140"/>
      <c r="G46" s="140"/>
      <c r="H46" s="140"/>
      <c r="I46" s="140"/>
      <c r="J46" s="140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</row>
    <row r="47" spans="2:23" outlineLevel="1" x14ac:dyDescent="0.2">
      <c r="B47" s="42"/>
      <c r="C47" s="43"/>
      <c r="D47" s="94"/>
      <c r="E47" s="42"/>
      <c r="F47" s="42"/>
      <c r="G47" s="42"/>
      <c r="H47" s="42"/>
      <c r="I47" s="42"/>
      <c r="J47" s="42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</row>
    <row r="48" spans="2:23" outlineLevel="1" x14ac:dyDescent="0.2">
      <c r="B48" s="42"/>
      <c r="C48" s="43"/>
      <c r="D48" s="94"/>
      <c r="E48" s="42"/>
      <c r="F48" s="42"/>
      <c r="G48" s="42"/>
      <c r="H48" s="42"/>
      <c r="I48" s="42"/>
      <c r="J48" s="42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</row>
    <row r="49" spans="2:23" s="29" customFormat="1" outlineLevel="1" x14ac:dyDescent="0.2">
      <c r="B49" s="99"/>
      <c r="C49" s="100"/>
      <c r="D49" s="52"/>
      <c r="E49" s="99"/>
      <c r="F49" s="99"/>
      <c r="G49" s="99"/>
      <c r="H49" s="99"/>
      <c r="I49" s="99"/>
      <c r="J49" s="99"/>
      <c r="K49" s="113"/>
      <c r="L49" s="113"/>
      <c r="M49" s="113"/>
      <c r="N49" s="113"/>
      <c r="O49" s="113"/>
      <c r="P49" s="113"/>
      <c r="Q49" s="113"/>
      <c r="R49" s="113"/>
      <c r="S49" s="113"/>
      <c r="T49" s="113"/>
      <c r="U49" s="113"/>
      <c r="V49" s="113"/>
      <c r="W49" s="113"/>
    </row>
    <row r="50" spans="2:23" outlineLevel="1" x14ac:dyDescent="0.2">
      <c r="B50" s="42"/>
      <c r="C50" s="43"/>
      <c r="D50" s="94"/>
      <c r="E50" s="42"/>
      <c r="F50" s="42"/>
      <c r="G50" s="42"/>
      <c r="H50" s="42"/>
      <c r="I50" s="42"/>
      <c r="J50" s="42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</row>
    <row r="51" spans="2:23" s="49" customFormat="1" outlineLevel="1" x14ac:dyDescent="0.2">
      <c r="C51" s="50"/>
      <c r="D51" s="51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</row>
    <row r="52" spans="2:23" outlineLevel="1" x14ac:dyDescent="0.2">
      <c r="B52" s="42"/>
      <c r="C52" s="43"/>
      <c r="D52" s="94"/>
      <c r="E52" s="42"/>
      <c r="F52" s="42"/>
      <c r="G52" s="42"/>
      <c r="H52" s="42"/>
      <c r="I52" s="42"/>
      <c r="J52" s="42"/>
      <c r="K52" s="130"/>
      <c r="L52" s="130"/>
      <c r="M52" s="130"/>
      <c r="N52" s="130"/>
      <c r="O52" s="130"/>
      <c r="P52" s="130"/>
      <c r="Q52" s="130"/>
      <c r="R52" s="130"/>
      <c r="S52" s="130"/>
      <c r="T52" s="130"/>
      <c r="U52" s="130"/>
      <c r="V52" s="130"/>
      <c r="W52" s="130"/>
    </row>
    <row r="53" spans="2:23" outlineLevel="1" x14ac:dyDescent="0.2">
      <c r="B53" s="15"/>
      <c r="C53" s="16"/>
      <c r="D53" s="36"/>
      <c r="E53" s="15"/>
      <c r="F53" s="15"/>
      <c r="G53" s="15"/>
      <c r="H53" s="15"/>
      <c r="I53" s="15"/>
      <c r="J53" s="15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</row>
    <row r="54" spans="2:23" s="3" customFormat="1" outlineLevel="1" x14ac:dyDescent="0.2">
      <c r="B54" s="138"/>
      <c r="C54" s="139"/>
      <c r="D54" s="37"/>
      <c r="E54" s="140"/>
      <c r="F54" s="140"/>
      <c r="G54" s="140"/>
      <c r="H54" s="140"/>
      <c r="I54" s="140"/>
      <c r="J54" s="140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</row>
    <row r="55" spans="2:23" outlineLevel="1" x14ac:dyDescent="0.2">
      <c r="B55" s="42"/>
      <c r="C55" s="43"/>
      <c r="D55" s="94"/>
      <c r="E55" s="42"/>
      <c r="F55" s="42"/>
      <c r="G55" s="42"/>
      <c r="H55" s="42"/>
      <c r="I55" s="42"/>
      <c r="J55" s="42"/>
      <c r="K55" s="94"/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94"/>
    </row>
    <row r="56" spans="2:23" outlineLevel="1" x14ac:dyDescent="0.2">
      <c r="B56" s="42"/>
      <c r="C56" s="43"/>
      <c r="D56" s="94"/>
      <c r="E56" s="42"/>
      <c r="F56" s="42"/>
      <c r="G56" s="42"/>
      <c r="H56" s="42"/>
      <c r="I56" s="42"/>
      <c r="J56" s="42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</row>
    <row r="57" spans="2:23" s="29" customFormat="1" outlineLevel="1" x14ac:dyDescent="0.2">
      <c r="B57" s="99"/>
      <c r="C57" s="100"/>
      <c r="D57" s="52"/>
      <c r="E57" s="99"/>
      <c r="F57" s="99"/>
      <c r="G57" s="99"/>
      <c r="H57" s="99"/>
      <c r="I57" s="99"/>
      <c r="J57" s="99"/>
      <c r="K57" s="113"/>
      <c r="L57" s="113"/>
      <c r="M57" s="113"/>
      <c r="N57" s="113"/>
      <c r="O57" s="113"/>
      <c r="P57" s="113"/>
      <c r="Q57" s="113"/>
      <c r="R57" s="113"/>
      <c r="S57" s="113"/>
      <c r="T57" s="113"/>
      <c r="U57" s="113"/>
      <c r="V57" s="113"/>
      <c r="W57" s="113"/>
    </row>
    <row r="58" spans="2:23" outlineLevel="1" x14ac:dyDescent="0.2"/>
    <row r="59" spans="2:23" s="49" customFormat="1" outlineLevel="1" x14ac:dyDescent="0.2">
      <c r="C59" s="50"/>
      <c r="D59" s="51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</row>
    <row r="60" spans="2:23" outlineLevel="1" x14ac:dyDescent="0.2">
      <c r="B60" s="42"/>
      <c r="C60" s="43"/>
      <c r="D60" s="94"/>
      <c r="E60" s="42"/>
      <c r="F60" s="42"/>
      <c r="G60" s="42"/>
      <c r="H60" s="42"/>
      <c r="I60" s="42"/>
      <c r="J60" s="42"/>
      <c r="K60" s="141"/>
      <c r="L60" s="130"/>
      <c r="M60" s="130"/>
      <c r="N60" s="130"/>
      <c r="O60" s="130"/>
      <c r="P60" s="130"/>
      <c r="Q60" s="130"/>
      <c r="R60" s="130"/>
      <c r="S60" s="130"/>
      <c r="T60" s="130"/>
      <c r="U60" s="130"/>
      <c r="V60" s="130"/>
      <c r="W60" s="130"/>
    </row>
    <row r="61" spans="2:23" outlineLevel="1" x14ac:dyDescent="0.2">
      <c r="B61" s="15"/>
      <c r="C61" s="16"/>
      <c r="D61" s="36"/>
      <c r="E61" s="15"/>
      <c r="F61" s="15"/>
      <c r="G61" s="15"/>
      <c r="H61" s="15"/>
      <c r="I61" s="15"/>
      <c r="J61" s="15"/>
      <c r="K61" s="122"/>
      <c r="L61" s="122"/>
      <c r="M61" s="122"/>
      <c r="N61" s="122"/>
      <c r="O61" s="122"/>
      <c r="P61" s="122"/>
      <c r="Q61" s="122"/>
      <c r="R61" s="122"/>
      <c r="S61" s="122"/>
      <c r="T61" s="122"/>
      <c r="U61" s="122"/>
      <c r="V61" s="122"/>
      <c r="W61" s="122"/>
    </row>
    <row r="62" spans="2:23" s="3" customFormat="1" outlineLevel="1" x14ac:dyDescent="0.2">
      <c r="B62" s="138"/>
      <c r="C62" s="139"/>
      <c r="D62" s="37"/>
      <c r="E62" s="140"/>
      <c r="F62" s="140"/>
      <c r="G62" s="140"/>
      <c r="H62" s="140"/>
      <c r="I62" s="140"/>
      <c r="J62" s="140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</row>
    <row r="64" spans="2:23" x14ac:dyDescent="0.2">
      <c r="B64" s="12" t="s">
        <v>90</v>
      </c>
      <c r="C64" s="11"/>
      <c r="D64" s="73"/>
      <c r="E64" s="10"/>
      <c r="F64" s="10"/>
      <c r="G64" s="10"/>
      <c r="H64" s="10"/>
      <c r="I64" s="10"/>
      <c r="J64" s="10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</row>
    <row r="65" spans="1:24" outlineLevel="1" x14ac:dyDescent="0.2"/>
    <row r="66" spans="1:24" outlineLevel="1" x14ac:dyDescent="0.2">
      <c r="B66" s="42"/>
      <c r="C66" s="43"/>
      <c r="D66" s="94"/>
      <c r="E66" s="42"/>
      <c r="F66" s="42"/>
      <c r="G66" s="42"/>
      <c r="H66" s="42"/>
      <c r="I66" s="42"/>
      <c r="J66" s="42"/>
      <c r="K66" s="124"/>
      <c r="L66" s="124"/>
      <c r="M66" s="124"/>
      <c r="N66" s="124"/>
      <c r="O66" s="124"/>
      <c r="P66" s="124"/>
      <c r="Q66" s="124"/>
      <c r="R66" s="124"/>
      <c r="S66" s="124"/>
      <c r="T66" s="124"/>
      <c r="U66" s="124"/>
      <c r="V66" s="124"/>
      <c r="W66" s="124"/>
    </row>
    <row r="67" spans="1:24" outlineLevel="1" x14ac:dyDescent="0.2">
      <c r="B67" s="42"/>
      <c r="C67" s="43"/>
      <c r="D67" s="94"/>
      <c r="E67" s="42"/>
      <c r="F67" s="42"/>
      <c r="G67" s="42"/>
      <c r="H67" s="42"/>
      <c r="I67" s="42"/>
      <c r="J67" s="42"/>
      <c r="K67" s="130"/>
      <c r="L67" s="130"/>
      <c r="M67" s="130"/>
      <c r="N67" s="130"/>
      <c r="O67" s="130"/>
      <c r="P67" s="130"/>
      <c r="Q67" s="130"/>
      <c r="R67" s="130"/>
      <c r="S67" s="130"/>
      <c r="T67" s="130"/>
      <c r="U67" s="130"/>
      <c r="V67" s="130"/>
      <c r="W67" s="130"/>
    </row>
    <row r="68" spans="1:24" s="3" customFormat="1" outlineLevel="1" x14ac:dyDescent="0.2">
      <c r="B68" s="8"/>
      <c r="C68" s="9"/>
      <c r="D68" s="37"/>
      <c r="E68" s="8"/>
      <c r="F68" s="8"/>
      <c r="G68" s="8"/>
      <c r="H68" s="8"/>
      <c r="I68" s="8"/>
      <c r="J68" s="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</row>
    <row r="70" spans="1:24" x14ac:dyDescent="0.2">
      <c r="B70" s="12" t="s">
        <v>75</v>
      </c>
      <c r="C70" s="11"/>
      <c r="D70" s="73"/>
      <c r="E70" s="10"/>
      <c r="F70" s="10"/>
      <c r="G70" s="10"/>
      <c r="H70" s="10"/>
      <c r="I70" s="10"/>
      <c r="J70" s="10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</row>
    <row r="71" spans="1:24" outlineLevel="1" x14ac:dyDescent="0.2"/>
    <row r="72" spans="1:24" outlineLevel="1" x14ac:dyDescent="0.2">
      <c r="B72" s="42"/>
      <c r="C72" s="43"/>
      <c r="D72" s="94"/>
      <c r="E72" s="42"/>
      <c r="F72" s="42"/>
      <c r="G72" s="42"/>
      <c r="H72" s="42"/>
      <c r="I72" s="42"/>
      <c r="J72" s="42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</row>
    <row r="73" spans="1:24" s="3" customFormat="1" outlineLevel="1" x14ac:dyDescent="0.2">
      <c r="B73" s="8"/>
      <c r="C73" s="9"/>
      <c r="D73" s="70"/>
      <c r="E73" s="8"/>
      <c r="F73" s="8"/>
      <c r="G73" s="8"/>
      <c r="H73" s="8"/>
      <c r="I73" s="8"/>
      <c r="J73" s="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</row>
    <row r="75" spans="1:24" x14ac:dyDescent="0.2">
      <c r="B75" s="12" t="s">
        <v>76</v>
      </c>
      <c r="C75" s="11"/>
      <c r="D75" s="73"/>
      <c r="E75" s="10"/>
      <c r="F75" s="10"/>
      <c r="G75" s="10"/>
      <c r="H75" s="10"/>
      <c r="I75" s="10"/>
      <c r="J75" s="10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</row>
    <row r="76" spans="1:24" outlineLevel="1" x14ac:dyDescent="0.2"/>
    <row r="77" spans="1:24" s="194" customFormat="1" outlineLevel="1" x14ac:dyDescent="0.2">
      <c r="A77" s="29"/>
      <c r="B77" s="224"/>
      <c r="C77" s="225"/>
      <c r="D77" s="226"/>
      <c r="E77" s="224"/>
      <c r="F77" s="224"/>
      <c r="G77" s="224"/>
      <c r="H77" s="224"/>
      <c r="I77" s="224"/>
      <c r="J77" s="224"/>
      <c r="K77" s="227"/>
      <c r="L77" s="227"/>
      <c r="M77" s="228"/>
      <c r="N77" s="228"/>
      <c r="O77" s="228"/>
      <c r="P77" s="228"/>
      <c r="Q77" s="228"/>
      <c r="R77" s="228"/>
      <c r="S77" s="228"/>
      <c r="T77" s="228"/>
      <c r="U77" s="228"/>
      <c r="V77" s="228"/>
      <c r="W77" s="228"/>
      <c r="X77" s="29"/>
    </row>
    <row r="78" spans="1:24" s="194" customFormat="1" outlineLevel="1" x14ac:dyDescent="0.2">
      <c r="A78" s="29"/>
      <c r="B78" s="224"/>
      <c r="C78" s="225"/>
      <c r="D78" s="226"/>
      <c r="E78" s="224"/>
      <c r="F78" s="224"/>
      <c r="G78" s="224"/>
      <c r="H78" s="224"/>
      <c r="I78" s="224"/>
      <c r="J78" s="224"/>
      <c r="K78" s="227"/>
      <c r="L78" s="227"/>
      <c r="M78" s="228"/>
      <c r="N78" s="228"/>
      <c r="O78" s="228"/>
      <c r="P78" s="228"/>
      <c r="Q78" s="228"/>
      <c r="R78" s="228"/>
      <c r="S78" s="228"/>
      <c r="T78" s="228"/>
      <c r="U78" s="228"/>
      <c r="V78" s="228"/>
      <c r="W78" s="228"/>
      <c r="X78" s="29"/>
    </row>
    <row r="79" spans="1:24" s="31" customFormat="1" outlineLevel="1" x14ac:dyDescent="0.2">
      <c r="B79" s="138"/>
      <c r="C79" s="156"/>
      <c r="D79" s="37"/>
      <c r="E79" s="138"/>
      <c r="F79" s="138"/>
      <c r="G79" s="138"/>
      <c r="H79" s="138"/>
      <c r="I79" s="138"/>
      <c r="J79" s="138"/>
      <c r="K79" s="208"/>
      <c r="L79" s="208"/>
      <c r="M79" s="208"/>
      <c r="N79" s="208"/>
      <c r="O79" s="208"/>
      <c r="P79" s="208"/>
      <c r="Q79" s="208"/>
      <c r="R79" s="208"/>
      <c r="S79" s="208"/>
      <c r="T79" s="208"/>
      <c r="U79" s="208"/>
      <c r="V79" s="208"/>
      <c r="W79" s="208"/>
    </row>
    <row r="81" spans="2:23" x14ac:dyDescent="0.2">
      <c r="B81" s="12" t="s">
        <v>86</v>
      </c>
      <c r="C81" s="11"/>
      <c r="D81" s="73"/>
      <c r="E81" s="10"/>
      <c r="F81" s="10"/>
      <c r="G81" s="10"/>
      <c r="H81" s="10"/>
      <c r="I81" s="10"/>
      <c r="J81" s="10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</row>
    <row r="82" spans="2:23" outlineLevel="1" x14ac:dyDescent="0.2"/>
    <row r="83" spans="2:23" outlineLevel="1" x14ac:dyDescent="0.2">
      <c r="B83" s="42"/>
      <c r="C83" s="43"/>
      <c r="D83" s="94"/>
      <c r="E83" s="42"/>
      <c r="F83" s="42"/>
      <c r="G83" s="42"/>
      <c r="H83" s="42"/>
      <c r="I83" s="42"/>
      <c r="J83" s="42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</row>
    <row r="84" spans="2:23" s="29" customFormat="1" outlineLevel="1" x14ac:dyDescent="0.2">
      <c r="B84" s="99"/>
      <c r="C84" s="100"/>
      <c r="D84" s="52"/>
      <c r="E84" s="99"/>
      <c r="F84" s="99"/>
      <c r="G84" s="99"/>
      <c r="H84" s="99"/>
      <c r="I84" s="99"/>
      <c r="J84" s="99"/>
      <c r="K84" s="113"/>
      <c r="L84" s="113"/>
      <c r="M84" s="113"/>
      <c r="N84" s="113"/>
      <c r="O84" s="113"/>
      <c r="P84" s="113"/>
      <c r="Q84" s="113"/>
      <c r="R84" s="113"/>
      <c r="S84" s="113"/>
      <c r="T84" s="113"/>
      <c r="U84" s="113"/>
      <c r="V84" s="113"/>
      <c r="W84" s="113"/>
    </row>
    <row r="85" spans="2:23" s="29" customFormat="1" outlineLevel="1" x14ac:dyDescent="0.2">
      <c r="B85" s="134"/>
      <c r="C85" s="135"/>
      <c r="D85" s="136"/>
      <c r="E85" s="134"/>
      <c r="F85" s="134"/>
      <c r="G85" s="134"/>
      <c r="H85" s="134"/>
      <c r="I85" s="134"/>
      <c r="J85" s="134"/>
      <c r="K85" s="137"/>
      <c r="L85" s="137"/>
      <c r="M85" s="137"/>
      <c r="N85" s="137"/>
      <c r="O85" s="137"/>
      <c r="P85" s="137"/>
      <c r="Q85" s="137"/>
      <c r="R85" s="137"/>
      <c r="S85" s="137"/>
      <c r="T85" s="137"/>
      <c r="U85" s="137"/>
      <c r="V85" s="137"/>
      <c r="W85" s="137"/>
    </row>
    <row r="86" spans="2:23" s="49" customFormat="1" outlineLevel="1" x14ac:dyDescent="0.2">
      <c r="C86" s="50"/>
      <c r="D86" s="51"/>
      <c r="K86" s="77"/>
      <c r="L86" s="77"/>
      <c r="M86" s="77"/>
      <c r="N86" s="77"/>
      <c r="O86" s="77"/>
      <c r="P86" s="77"/>
      <c r="Q86" s="77"/>
      <c r="R86" s="77"/>
      <c r="S86" s="77"/>
      <c r="T86" s="77"/>
      <c r="U86" s="77"/>
      <c r="V86" s="77"/>
      <c r="W86" s="77"/>
    </row>
    <row r="87" spans="2:23" outlineLevel="1" x14ac:dyDescent="0.2">
      <c r="B87" s="15"/>
      <c r="C87" s="16"/>
      <c r="D87" s="36"/>
      <c r="E87" s="15"/>
      <c r="F87" s="15"/>
      <c r="G87" s="15"/>
      <c r="H87" s="15"/>
      <c r="I87" s="15"/>
      <c r="J87" s="15"/>
      <c r="K87" s="122"/>
      <c r="L87" s="122"/>
      <c r="M87" s="122"/>
      <c r="N87" s="122"/>
      <c r="O87" s="122"/>
      <c r="P87" s="122"/>
      <c r="Q87" s="122"/>
      <c r="R87" s="122"/>
      <c r="S87" s="122"/>
      <c r="T87" s="122"/>
      <c r="U87" s="122"/>
      <c r="V87" s="122"/>
      <c r="W87" s="122"/>
    </row>
    <row r="88" spans="2:23" outlineLevel="1" x14ac:dyDescent="0.2">
      <c r="B88" s="42"/>
      <c r="C88" s="43"/>
      <c r="D88" s="94"/>
      <c r="E88" s="42"/>
      <c r="F88" s="42"/>
      <c r="G88" s="42"/>
      <c r="H88" s="42"/>
      <c r="I88" s="42"/>
      <c r="J88" s="42"/>
      <c r="K88" s="130"/>
      <c r="L88" s="130"/>
      <c r="M88" s="130"/>
      <c r="N88" s="130"/>
      <c r="O88" s="130"/>
      <c r="P88" s="130"/>
      <c r="Q88" s="130"/>
      <c r="R88" s="130"/>
      <c r="S88" s="130"/>
      <c r="T88" s="130"/>
      <c r="U88" s="130"/>
      <c r="V88" s="130"/>
      <c r="W88" s="130"/>
    </row>
    <row r="89" spans="2:23" s="3" customFormat="1" outlineLevel="1" x14ac:dyDescent="0.2">
      <c r="B89" s="8"/>
      <c r="C89" s="9"/>
      <c r="D89" s="37"/>
      <c r="E89" s="8"/>
      <c r="F89" s="8"/>
      <c r="G89" s="8"/>
      <c r="H89" s="8"/>
      <c r="I89" s="8"/>
      <c r="J89" s="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</row>
    <row r="91" spans="2:23" x14ac:dyDescent="0.2">
      <c r="B91" s="12" t="s">
        <v>116</v>
      </c>
      <c r="C91" s="11"/>
      <c r="D91" s="73"/>
      <c r="E91" s="10"/>
      <c r="F91" s="10"/>
      <c r="G91" s="10"/>
      <c r="H91" s="10"/>
      <c r="I91" s="10"/>
      <c r="J91" s="10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</row>
    <row r="92" spans="2:23" outlineLevel="1" x14ac:dyDescent="0.2"/>
    <row r="93" spans="2:23" outlineLevel="1" x14ac:dyDescent="0.2">
      <c r="B93" s="2"/>
      <c r="C93" s="17"/>
      <c r="D93" s="76"/>
      <c r="E93" s="2"/>
      <c r="F93" s="2"/>
      <c r="G93" s="2"/>
      <c r="H93" s="2"/>
      <c r="I93" s="2"/>
      <c r="J93" s="2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</row>
    <row r="94" spans="2:23" outlineLevel="1" x14ac:dyDescent="0.2">
      <c r="B94" s="2"/>
      <c r="C94" s="17"/>
      <c r="D94" s="76"/>
      <c r="E94" s="2"/>
      <c r="F94" s="2"/>
      <c r="G94" s="2"/>
      <c r="H94" s="2"/>
      <c r="I94" s="2"/>
      <c r="J94" s="2"/>
      <c r="K94" s="76"/>
      <c r="L94" s="76"/>
      <c r="M94" s="76"/>
      <c r="N94" s="76"/>
      <c r="O94" s="76"/>
      <c r="P94" s="76"/>
      <c r="Q94" s="76"/>
      <c r="R94" s="76"/>
      <c r="S94" s="76"/>
      <c r="T94" s="76"/>
      <c r="U94" s="76"/>
      <c r="V94" s="76"/>
      <c r="W94" s="76"/>
    </row>
    <row r="95" spans="2:23" outlineLevel="1" x14ac:dyDescent="0.2">
      <c r="B95" s="2"/>
      <c r="C95" s="17"/>
      <c r="D95" s="76"/>
      <c r="E95" s="2"/>
      <c r="F95" s="2"/>
      <c r="G95" s="2"/>
      <c r="H95" s="2"/>
      <c r="I95" s="2"/>
      <c r="J95" s="2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</row>
    <row r="96" spans="2:23" s="3" customFormat="1" outlineLevel="1" x14ac:dyDescent="0.2">
      <c r="B96" s="8"/>
      <c r="C96" s="9"/>
      <c r="D96" s="37"/>
      <c r="E96" s="8"/>
      <c r="F96" s="8"/>
      <c r="G96" s="8"/>
      <c r="H96" s="8"/>
      <c r="I96" s="8"/>
      <c r="J96" s="8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</row>
    <row r="97" spans="1:23" outlineLevel="1" x14ac:dyDescent="0.2"/>
    <row r="98" spans="1:23" outlineLevel="1" x14ac:dyDescent="0.2">
      <c r="B98" s="2"/>
      <c r="C98" s="17"/>
      <c r="D98" s="76"/>
      <c r="E98" s="2"/>
      <c r="F98" s="2"/>
      <c r="G98" s="2"/>
      <c r="H98" s="2"/>
      <c r="I98" s="2"/>
      <c r="J98" s="2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</row>
    <row r="99" spans="1:23" s="3" customFormat="1" outlineLevel="1" x14ac:dyDescent="0.2">
      <c r="B99" s="8"/>
      <c r="C99" s="9"/>
      <c r="D99" s="37"/>
      <c r="E99" s="8"/>
      <c r="F99" s="8"/>
      <c r="G99" s="8"/>
      <c r="H99" s="8"/>
      <c r="I99" s="8"/>
      <c r="J99" s="8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</row>
    <row r="100" spans="1:23" outlineLevel="1" x14ac:dyDescent="0.2"/>
    <row r="101" spans="1:23" outlineLevel="1" x14ac:dyDescent="0.2">
      <c r="B101" s="42"/>
      <c r="C101" s="43"/>
      <c r="D101" s="94"/>
      <c r="E101" s="42"/>
      <c r="F101" s="42"/>
      <c r="G101" s="42"/>
      <c r="H101" s="42"/>
      <c r="I101" s="42"/>
      <c r="J101" s="42"/>
      <c r="K101" s="124"/>
      <c r="L101" s="124"/>
      <c r="M101" s="124"/>
      <c r="N101" s="124"/>
      <c r="O101" s="124"/>
      <c r="P101" s="124"/>
      <c r="Q101" s="124"/>
      <c r="R101" s="124"/>
      <c r="S101" s="124"/>
      <c r="T101" s="124"/>
      <c r="U101" s="124"/>
      <c r="V101" s="124"/>
      <c r="W101" s="124"/>
    </row>
    <row r="102" spans="1:23" outlineLevel="1" x14ac:dyDescent="0.2">
      <c r="A102" s="28"/>
      <c r="B102" s="15"/>
      <c r="C102" s="16"/>
      <c r="D102" s="36"/>
      <c r="E102" s="15"/>
      <c r="F102" s="15"/>
      <c r="G102" s="15"/>
      <c r="H102" s="15"/>
      <c r="I102" s="15"/>
      <c r="J102" s="15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</row>
    <row r="103" spans="1:23" outlineLevel="1" x14ac:dyDescent="0.2">
      <c r="A103" s="28"/>
      <c r="B103" s="15"/>
      <c r="C103" s="16"/>
      <c r="D103" s="36"/>
      <c r="E103" s="15"/>
      <c r="F103" s="15"/>
      <c r="G103" s="15"/>
      <c r="H103" s="15"/>
      <c r="I103" s="15"/>
      <c r="J103" s="15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4"/>
      <c r="V103" s="74"/>
      <c r="W103" s="74"/>
    </row>
    <row r="104" spans="1:23" outlineLevel="1" x14ac:dyDescent="0.2">
      <c r="B104" s="8"/>
      <c r="C104" s="9"/>
      <c r="D104" s="37"/>
      <c r="E104" s="8"/>
      <c r="F104" s="8"/>
      <c r="G104" s="8"/>
      <c r="H104" s="8"/>
      <c r="I104" s="8"/>
      <c r="J104" s="8"/>
      <c r="K104" s="150"/>
      <c r="L104" s="150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</row>
    <row r="105" spans="1:23" outlineLevel="1" x14ac:dyDescent="0.2">
      <c r="D105" s="36"/>
      <c r="K105" s="151"/>
      <c r="L105" s="151"/>
      <c r="M105" s="131"/>
      <c r="N105" s="131"/>
      <c r="O105" s="131"/>
      <c r="P105" s="131"/>
      <c r="Q105" s="131"/>
      <c r="R105" s="131"/>
      <c r="S105" s="131"/>
      <c r="T105" s="131"/>
      <c r="U105" s="131"/>
      <c r="V105" s="131"/>
      <c r="W105" s="131"/>
    </row>
    <row r="106" spans="1:23" outlineLevel="1" x14ac:dyDescent="0.2">
      <c r="D106" s="36"/>
      <c r="K106" s="151"/>
      <c r="L106" s="151"/>
      <c r="M106" s="131"/>
      <c r="N106" s="131"/>
      <c r="O106" s="131"/>
      <c r="P106" s="131"/>
      <c r="Q106" s="131"/>
      <c r="R106" s="131"/>
      <c r="S106" s="131"/>
      <c r="T106" s="131"/>
      <c r="U106" s="131"/>
      <c r="V106" s="131"/>
      <c r="W106" s="131"/>
    </row>
    <row r="107" spans="1:23" outlineLevel="1" x14ac:dyDescent="0.2">
      <c r="D107" s="36"/>
      <c r="K107" s="151"/>
      <c r="L107" s="151"/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  <c r="W107" s="131"/>
    </row>
    <row r="108" spans="1:23" outlineLevel="1" x14ac:dyDescent="0.2">
      <c r="B108" s="42"/>
      <c r="C108" s="43"/>
      <c r="D108" s="94"/>
      <c r="E108" s="42"/>
      <c r="F108" s="42"/>
      <c r="G108" s="42"/>
      <c r="H108" s="42"/>
      <c r="I108" s="42"/>
      <c r="J108" s="42"/>
      <c r="K108" s="124"/>
      <c r="L108" s="94"/>
      <c r="M108" s="124"/>
      <c r="N108" s="124"/>
      <c r="O108" s="124"/>
      <c r="P108" s="124"/>
      <c r="Q108" s="124"/>
      <c r="R108" s="124"/>
      <c r="S108" s="124"/>
      <c r="T108" s="124"/>
      <c r="U108" s="124"/>
      <c r="V108" s="124"/>
      <c r="W108" s="124"/>
    </row>
    <row r="109" spans="1:23" s="3" customFormat="1" outlineLevel="1" x14ac:dyDescent="0.2">
      <c r="C109" s="25"/>
      <c r="D109" s="38"/>
      <c r="K109" s="152"/>
      <c r="L109" s="152"/>
      <c r="M109" s="152"/>
      <c r="N109" s="152"/>
      <c r="O109" s="152"/>
      <c r="P109" s="152"/>
      <c r="Q109" s="152"/>
      <c r="R109" s="152"/>
      <c r="S109" s="152"/>
      <c r="T109" s="152"/>
      <c r="U109" s="152"/>
      <c r="V109" s="152"/>
      <c r="W109" s="152"/>
    </row>
    <row r="110" spans="1:23" outlineLevel="1" x14ac:dyDescent="0.2">
      <c r="B110" s="15"/>
      <c r="C110" s="16"/>
      <c r="D110" s="36"/>
      <c r="E110" s="15"/>
      <c r="F110" s="15"/>
      <c r="G110" s="15"/>
      <c r="H110" s="15"/>
      <c r="I110" s="15"/>
      <c r="J110" s="15"/>
      <c r="K110" s="122"/>
      <c r="L110" s="122"/>
      <c r="M110" s="122"/>
      <c r="N110" s="122"/>
      <c r="O110" s="122"/>
      <c r="P110" s="122"/>
      <c r="Q110" s="122"/>
      <c r="R110" s="122"/>
      <c r="S110" s="122"/>
      <c r="T110" s="122"/>
      <c r="U110" s="122"/>
      <c r="V110" s="122"/>
      <c r="W110" s="122"/>
    </row>
    <row r="111" spans="1:23" outlineLevel="1" x14ac:dyDescent="0.2">
      <c r="B111" s="15"/>
      <c r="C111" s="16"/>
      <c r="D111" s="36"/>
      <c r="E111" s="15"/>
      <c r="F111" s="15"/>
      <c r="G111" s="15"/>
      <c r="H111" s="15"/>
      <c r="I111" s="15"/>
      <c r="J111" s="15"/>
      <c r="K111" s="122"/>
      <c r="L111" s="122"/>
      <c r="M111" s="122"/>
      <c r="N111" s="122"/>
      <c r="O111" s="122"/>
      <c r="P111" s="122"/>
      <c r="Q111" s="122"/>
      <c r="R111" s="122"/>
      <c r="S111" s="122"/>
      <c r="T111" s="122"/>
      <c r="U111" s="122"/>
      <c r="V111" s="122"/>
      <c r="W111" s="122"/>
    </row>
    <row r="112" spans="1:23" s="3" customFormat="1" outlineLevel="1" x14ac:dyDescent="0.2">
      <c r="C112" s="25"/>
      <c r="D112" s="38"/>
      <c r="K112" s="155"/>
      <c r="L112" s="155"/>
      <c r="M112" s="152"/>
      <c r="N112" s="152"/>
      <c r="O112" s="152"/>
      <c r="P112" s="152"/>
      <c r="Q112" s="152"/>
      <c r="R112" s="152"/>
      <c r="S112" s="152"/>
      <c r="T112" s="152"/>
      <c r="U112" s="152"/>
      <c r="V112" s="152"/>
      <c r="W112" s="152"/>
    </row>
    <row r="113" spans="2:23" outlineLevel="1" x14ac:dyDescent="0.2"/>
    <row r="114" spans="2:23" outlineLevel="1" x14ac:dyDescent="0.2">
      <c r="B114" s="15"/>
      <c r="C114" s="16"/>
      <c r="D114" s="36"/>
      <c r="E114" s="15"/>
      <c r="F114" s="15"/>
      <c r="G114" s="15"/>
      <c r="H114" s="15"/>
      <c r="I114" s="15"/>
      <c r="J114" s="15"/>
      <c r="K114" s="122"/>
      <c r="L114" s="122"/>
      <c r="M114" s="122"/>
      <c r="N114" s="122"/>
      <c r="O114" s="122"/>
      <c r="P114" s="122"/>
      <c r="Q114" s="122"/>
      <c r="R114" s="122"/>
      <c r="S114" s="122"/>
      <c r="T114" s="122"/>
      <c r="U114" s="122"/>
      <c r="V114" s="122"/>
      <c r="W114" s="122"/>
    </row>
    <row r="115" spans="2:23" outlineLevel="1" x14ac:dyDescent="0.2">
      <c r="B115" s="15"/>
      <c r="C115" s="16"/>
      <c r="D115" s="36"/>
      <c r="E115" s="15"/>
      <c r="F115" s="15"/>
      <c r="G115" s="15"/>
      <c r="H115" s="15"/>
      <c r="I115" s="15"/>
      <c r="J115" s="15"/>
      <c r="K115" s="122"/>
      <c r="L115" s="122"/>
      <c r="M115" s="122"/>
      <c r="N115" s="122"/>
      <c r="O115" s="122"/>
      <c r="P115" s="122"/>
      <c r="Q115" s="122"/>
      <c r="R115" s="122"/>
      <c r="S115" s="122"/>
      <c r="T115" s="122"/>
      <c r="U115" s="122"/>
      <c r="V115" s="122"/>
      <c r="W115" s="122"/>
    </row>
    <row r="116" spans="2:23" s="3" customFormat="1" outlineLevel="1" x14ac:dyDescent="0.2">
      <c r="B116" s="8"/>
      <c r="C116" s="9"/>
      <c r="D116" s="37"/>
      <c r="E116" s="8"/>
      <c r="F116" s="8"/>
      <c r="G116" s="8"/>
      <c r="H116" s="8"/>
      <c r="I116" s="8"/>
      <c r="J116" s="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</row>
    <row r="117" spans="2:23" outlineLevel="1" x14ac:dyDescent="0.2"/>
    <row r="118" spans="2:23" outlineLevel="1" x14ac:dyDescent="0.2">
      <c r="B118" s="15"/>
      <c r="C118" s="16"/>
      <c r="D118" s="36"/>
      <c r="E118" s="15"/>
      <c r="F118" s="15"/>
      <c r="G118" s="15"/>
      <c r="H118" s="15"/>
      <c r="I118" s="15"/>
      <c r="J118" s="15"/>
      <c r="K118" s="122"/>
      <c r="L118" s="122"/>
      <c r="M118" s="122"/>
      <c r="N118" s="122"/>
      <c r="O118" s="122"/>
      <c r="P118" s="122"/>
      <c r="Q118" s="122"/>
      <c r="R118" s="122"/>
      <c r="S118" s="122"/>
      <c r="T118" s="122"/>
      <c r="U118" s="122"/>
      <c r="V118" s="122"/>
      <c r="W118" s="122"/>
    </row>
    <row r="119" spans="2:23" outlineLevel="1" x14ac:dyDescent="0.2">
      <c r="B119" s="15"/>
      <c r="C119" s="16"/>
      <c r="D119" s="36"/>
      <c r="E119" s="15"/>
      <c r="F119" s="15"/>
      <c r="G119" s="15"/>
      <c r="H119" s="15"/>
      <c r="I119" s="15"/>
      <c r="J119" s="15"/>
      <c r="K119" s="122"/>
      <c r="L119" s="122"/>
      <c r="M119" s="122"/>
      <c r="N119" s="122"/>
      <c r="O119" s="122"/>
      <c r="P119" s="122"/>
      <c r="Q119" s="122"/>
      <c r="R119" s="122"/>
      <c r="S119" s="122"/>
      <c r="T119" s="122"/>
      <c r="U119" s="122"/>
      <c r="V119" s="122"/>
      <c r="W119" s="122"/>
    </row>
    <row r="120" spans="2:23" s="3" customFormat="1" outlineLevel="1" x14ac:dyDescent="0.2">
      <c r="B120" s="8"/>
      <c r="C120" s="9"/>
      <c r="D120" s="37"/>
      <c r="E120" s="8"/>
      <c r="F120" s="8"/>
      <c r="G120" s="8"/>
      <c r="H120" s="8"/>
      <c r="I120" s="8"/>
      <c r="J120" s="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</row>
    <row r="121" spans="2:23" outlineLevel="1" x14ac:dyDescent="0.2"/>
    <row r="122" spans="2:23" outlineLevel="1" x14ac:dyDescent="0.2">
      <c r="B122" s="42"/>
      <c r="C122" s="43"/>
      <c r="D122" s="94"/>
      <c r="E122" s="42"/>
      <c r="F122" s="42"/>
      <c r="G122" s="42"/>
      <c r="H122" s="42"/>
      <c r="I122" s="42"/>
      <c r="J122" s="42"/>
      <c r="K122" s="94"/>
      <c r="L122" s="94"/>
      <c r="M122" s="94"/>
      <c r="N122" s="94"/>
      <c r="O122" s="94"/>
      <c r="P122" s="94"/>
      <c r="Q122" s="94"/>
      <c r="R122" s="94"/>
      <c r="S122" s="94"/>
      <c r="T122" s="94"/>
      <c r="U122" s="94"/>
      <c r="V122" s="94"/>
      <c r="W122" s="94"/>
    </row>
    <row r="123" spans="2:23" outlineLevel="1" x14ac:dyDescent="0.2"/>
    <row r="124" spans="2:23" outlineLevel="1" x14ac:dyDescent="0.2">
      <c r="B124" s="42"/>
      <c r="C124" s="154"/>
      <c r="D124" s="94"/>
    </row>
    <row r="125" spans="2:23" outlineLevel="1" x14ac:dyDescent="0.2">
      <c r="B125" s="15"/>
      <c r="C125" s="16"/>
      <c r="D125" s="36"/>
      <c r="E125" s="15"/>
      <c r="F125" s="15"/>
      <c r="G125" s="15"/>
      <c r="H125" s="15"/>
      <c r="I125" s="15"/>
      <c r="J125" s="15"/>
      <c r="K125" s="122"/>
      <c r="L125" s="122"/>
      <c r="M125" s="122"/>
      <c r="N125" s="122"/>
      <c r="O125" s="122"/>
      <c r="P125" s="122"/>
      <c r="Q125" s="122"/>
      <c r="R125" s="122"/>
      <c r="S125" s="122"/>
      <c r="T125" s="122"/>
      <c r="U125" s="122"/>
      <c r="V125" s="122"/>
      <c r="W125" s="122"/>
    </row>
    <row r="126" spans="2:23" s="3" customFormat="1" outlineLevel="1" x14ac:dyDescent="0.2">
      <c r="B126" s="8"/>
      <c r="C126" s="9"/>
      <c r="D126" s="37"/>
      <c r="E126" s="8"/>
      <c r="F126" s="8"/>
      <c r="G126" s="8"/>
      <c r="H126" s="8"/>
      <c r="I126" s="8"/>
      <c r="J126" s="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</row>
    <row r="128" spans="2:23" x14ac:dyDescent="0.2">
      <c r="B128" s="12" t="s">
        <v>119</v>
      </c>
      <c r="C128" s="11"/>
      <c r="D128" s="73"/>
      <c r="E128" s="10"/>
      <c r="F128" s="10"/>
      <c r="G128" s="10"/>
      <c r="H128" s="10"/>
      <c r="I128" s="10"/>
      <c r="J128" s="10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</row>
    <row r="130" spans="2:24" s="3" customFormat="1" x14ac:dyDescent="0.2">
      <c r="B130" s="13" t="s">
        <v>98</v>
      </c>
      <c r="C130" s="14"/>
      <c r="D130" s="118"/>
      <c r="E130" s="13"/>
      <c r="F130" s="13"/>
      <c r="G130" s="13"/>
      <c r="H130" s="13"/>
      <c r="I130" s="13"/>
      <c r="J130" s="13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</row>
    <row r="131" spans="2:24" outlineLevel="1" x14ac:dyDescent="0.2"/>
    <row r="132" spans="2:24" outlineLevel="1" x14ac:dyDescent="0.2">
      <c r="B132" s="42"/>
      <c r="C132" s="43"/>
      <c r="D132" s="94"/>
      <c r="E132" s="42"/>
      <c r="F132" s="42"/>
      <c r="G132" s="42"/>
      <c r="H132" s="42"/>
      <c r="I132" s="42"/>
      <c r="J132" s="42"/>
      <c r="K132" s="94"/>
      <c r="L132" s="94"/>
      <c r="M132" s="94"/>
      <c r="N132" s="94"/>
      <c r="O132" s="94"/>
      <c r="P132" s="94"/>
      <c r="Q132" s="94"/>
      <c r="R132" s="94"/>
      <c r="S132" s="94"/>
      <c r="T132" s="94"/>
      <c r="U132" s="94"/>
      <c r="V132" s="94"/>
      <c r="W132" s="94"/>
    </row>
    <row r="133" spans="2:24" outlineLevel="1" x14ac:dyDescent="0.2">
      <c r="B133" s="42"/>
      <c r="C133" s="43"/>
      <c r="D133" s="94"/>
      <c r="E133" s="42"/>
      <c r="F133" s="42"/>
      <c r="G133" s="42"/>
      <c r="H133" s="42"/>
      <c r="I133" s="42"/>
      <c r="J133" s="42"/>
      <c r="K133" s="94"/>
      <c r="L133" s="94"/>
      <c r="M133" s="94"/>
      <c r="N133" s="94"/>
      <c r="O133" s="94"/>
      <c r="P133" s="94"/>
      <c r="Q133" s="94"/>
      <c r="R133" s="94"/>
      <c r="S133" s="94"/>
      <c r="T133" s="94"/>
      <c r="U133" s="94"/>
      <c r="V133" s="94"/>
      <c r="W133" s="94"/>
    </row>
    <row r="134" spans="2:24" outlineLevel="1" x14ac:dyDescent="0.2">
      <c r="B134" s="42"/>
      <c r="C134" s="43"/>
      <c r="D134" s="94"/>
      <c r="E134" s="42"/>
      <c r="F134" s="42"/>
      <c r="G134" s="42"/>
      <c r="H134" s="42"/>
      <c r="I134" s="42"/>
      <c r="J134" s="42"/>
      <c r="K134" s="94"/>
      <c r="L134" s="94"/>
      <c r="M134" s="94"/>
      <c r="N134" s="94"/>
      <c r="O134" s="94"/>
      <c r="P134" s="94"/>
      <c r="Q134" s="94"/>
      <c r="R134" s="94"/>
      <c r="S134" s="94"/>
      <c r="T134" s="94"/>
      <c r="U134" s="94"/>
      <c r="V134" s="94"/>
      <c r="W134" s="94"/>
    </row>
    <row r="135" spans="2:24" s="29" customFormat="1" outlineLevel="1" x14ac:dyDescent="0.2">
      <c r="B135" s="99"/>
      <c r="C135" s="100"/>
      <c r="D135" s="52"/>
      <c r="E135" s="99"/>
      <c r="F135" s="99"/>
      <c r="G135" s="99"/>
      <c r="H135" s="99"/>
      <c r="I135" s="99"/>
      <c r="J135" s="99"/>
      <c r="K135" s="113"/>
      <c r="L135" s="113"/>
      <c r="M135" s="113"/>
      <c r="N135" s="113"/>
      <c r="O135" s="113"/>
      <c r="P135" s="113"/>
      <c r="Q135" s="113"/>
      <c r="R135" s="113"/>
      <c r="S135" s="113"/>
      <c r="T135" s="113"/>
      <c r="U135" s="113"/>
      <c r="V135" s="113"/>
      <c r="W135" s="113"/>
    </row>
    <row r="136" spans="2:24" outlineLevel="1" x14ac:dyDescent="0.2">
      <c r="B136" s="42"/>
      <c r="C136" s="43"/>
      <c r="D136" s="94"/>
      <c r="E136" s="42"/>
      <c r="F136" s="42"/>
      <c r="G136" s="42"/>
      <c r="H136" s="42"/>
      <c r="I136" s="42"/>
      <c r="J136" s="42"/>
      <c r="K136" s="94"/>
      <c r="L136" s="94"/>
      <c r="M136" s="94"/>
      <c r="N136" s="94"/>
      <c r="O136" s="94"/>
      <c r="P136" s="94"/>
      <c r="Q136" s="94"/>
      <c r="R136" s="94"/>
      <c r="S136" s="94"/>
      <c r="T136" s="94"/>
      <c r="U136" s="94"/>
      <c r="V136" s="94"/>
      <c r="W136" s="94"/>
    </row>
    <row r="137" spans="2:24" outlineLevel="1" x14ac:dyDescent="0.2">
      <c r="B137" s="15"/>
      <c r="C137" s="16"/>
      <c r="D137" s="36"/>
      <c r="E137" s="15"/>
      <c r="F137" s="15"/>
      <c r="G137" s="15"/>
      <c r="H137" s="15"/>
      <c r="I137" s="15"/>
      <c r="J137" s="15"/>
      <c r="K137" s="122"/>
      <c r="L137" s="122"/>
      <c r="M137" s="122"/>
      <c r="N137" s="122"/>
      <c r="O137" s="122"/>
      <c r="P137" s="122"/>
      <c r="Q137" s="122"/>
      <c r="R137" s="122"/>
      <c r="S137" s="122"/>
      <c r="T137" s="122"/>
      <c r="U137" s="122"/>
      <c r="V137" s="122"/>
      <c r="W137" s="122"/>
    </row>
    <row r="138" spans="2:24" outlineLevel="1" x14ac:dyDescent="0.2">
      <c r="B138" s="42"/>
      <c r="C138" s="43"/>
      <c r="D138" s="94"/>
      <c r="E138" s="42"/>
      <c r="F138" s="42"/>
      <c r="G138" s="42"/>
      <c r="H138" s="42"/>
      <c r="I138" s="42"/>
      <c r="J138" s="42"/>
      <c r="K138" s="94"/>
      <c r="L138" s="94"/>
      <c r="M138" s="94"/>
      <c r="N138" s="94"/>
      <c r="O138" s="94"/>
      <c r="P138" s="94"/>
      <c r="Q138" s="94"/>
      <c r="R138" s="94"/>
      <c r="S138" s="94"/>
      <c r="T138" s="94"/>
      <c r="U138" s="94"/>
      <c r="V138" s="94"/>
      <c r="W138" s="94"/>
    </row>
    <row r="139" spans="2:24" outlineLevel="1" x14ac:dyDescent="0.2">
      <c r="B139" s="42"/>
      <c r="C139" s="43"/>
      <c r="D139" s="94"/>
      <c r="E139" s="42"/>
      <c r="F139" s="42"/>
      <c r="G139" s="42"/>
      <c r="H139" s="42"/>
      <c r="I139" s="42"/>
      <c r="J139" s="42"/>
      <c r="K139" s="94"/>
      <c r="L139" s="94"/>
      <c r="M139" s="94"/>
      <c r="N139" s="94"/>
      <c r="O139" s="94"/>
      <c r="P139" s="94"/>
      <c r="Q139" s="94"/>
      <c r="R139" s="94"/>
      <c r="S139" s="94"/>
      <c r="T139" s="94"/>
      <c r="U139" s="94"/>
      <c r="V139" s="94"/>
      <c r="W139" s="94"/>
    </row>
    <row r="140" spans="2:24" outlineLevel="1" x14ac:dyDescent="0.2">
      <c r="B140" s="42"/>
      <c r="C140" s="43"/>
      <c r="D140" s="94"/>
      <c r="E140" s="42"/>
      <c r="F140" s="42"/>
      <c r="G140" s="42"/>
      <c r="H140" s="42"/>
      <c r="I140" s="42"/>
      <c r="J140" s="42"/>
      <c r="K140" s="94"/>
      <c r="L140" s="94"/>
      <c r="M140" s="94"/>
      <c r="N140" s="94"/>
      <c r="O140" s="94"/>
      <c r="P140" s="94"/>
      <c r="Q140" s="94"/>
      <c r="R140" s="94"/>
      <c r="S140" s="94"/>
      <c r="T140" s="94"/>
      <c r="U140" s="94"/>
      <c r="V140" s="94"/>
      <c r="W140" s="94"/>
    </row>
    <row r="141" spans="2:24" s="49" customFormat="1" outlineLevel="1" x14ac:dyDescent="0.2">
      <c r="C141" s="50"/>
      <c r="D141" s="51"/>
      <c r="K141" s="77"/>
      <c r="L141" s="77"/>
      <c r="M141" s="77"/>
      <c r="N141" s="77"/>
      <c r="O141" s="77"/>
      <c r="P141" s="77"/>
      <c r="Q141" s="77"/>
      <c r="R141" s="77"/>
      <c r="S141" s="77"/>
      <c r="T141" s="77"/>
      <c r="U141" s="77"/>
      <c r="V141" s="77"/>
      <c r="W141" s="77"/>
    </row>
    <row r="142" spans="2:24" s="3" customFormat="1" outlineLevel="1" x14ac:dyDescent="0.2">
      <c r="B142" s="31"/>
      <c r="C142" s="145"/>
      <c r="D142" s="38"/>
      <c r="E142" s="31"/>
      <c r="F142" s="31"/>
      <c r="G142" s="31"/>
      <c r="H142" s="31"/>
      <c r="I142" s="31"/>
      <c r="J142" s="31"/>
      <c r="K142" s="146"/>
      <c r="L142" s="146"/>
      <c r="M142" s="146"/>
      <c r="N142" s="146"/>
      <c r="O142" s="146"/>
      <c r="P142" s="146"/>
      <c r="Q142" s="146"/>
      <c r="R142" s="146"/>
      <c r="S142" s="146"/>
      <c r="T142" s="146"/>
      <c r="U142" s="146"/>
      <c r="V142" s="146"/>
      <c r="W142" s="146"/>
      <c r="X142" s="31"/>
    </row>
    <row r="143" spans="2:24" outlineLevel="1" x14ac:dyDescent="0.2">
      <c r="B143" s="15"/>
      <c r="C143" s="16"/>
      <c r="D143" s="36"/>
      <c r="E143" s="15"/>
      <c r="F143" s="15"/>
      <c r="G143" s="15"/>
      <c r="H143" s="15"/>
      <c r="I143" s="15"/>
      <c r="J143" s="15"/>
      <c r="K143" s="122"/>
      <c r="L143" s="122"/>
      <c r="M143" s="122"/>
      <c r="N143" s="122"/>
      <c r="O143" s="122"/>
      <c r="P143" s="122"/>
      <c r="Q143" s="122"/>
      <c r="R143" s="122"/>
      <c r="S143" s="122"/>
      <c r="T143" s="122"/>
      <c r="U143" s="122"/>
      <c r="V143" s="122"/>
      <c r="W143" s="122"/>
      <c r="X143" s="15"/>
    </row>
    <row r="144" spans="2:24" s="3" customFormat="1" outlineLevel="1" x14ac:dyDescent="0.2">
      <c r="B144" s="31"/>
      <c r="C144" s="145"/>
      <c r="D144" s="38"/>
      <c r="E144" s="31"/>
      <c r="F144" s="31"/>
      <c r="G144" s="31"/>
      <c r="H144" s="31"/>
      <c r="I144" s="31"/>
      <c r="J144" s="31"/>
      <c r="K144" s="146"/>
      <c r="L144" s="146"/>
      <c r="M144" s="146"/>
      <c r="N144" s="146"/>
      <c r="O144" s="146"/>
      <c r="P144" s="146"/>
      <c r="Q144" s="146"/>
      <c r="R144" s="146"/>
      <c r="S144" s="146"/>
      <c r="T144" s="146"/>
      <c r="U144" s="146"/>
      <c r="V144" s="146"/>
      <c r="W144" s="146"/>
      <c r="X144" s="31"/>
    </row>
    <row r="145" spans="2:24" x14ac:dyDescent="0.2">
      <c r="B145" s="42"/>
      <c r="C145" s="43"/>
      <c r="D145" s="94"/>
      <c r="E145" s="42"/>
      <c r="F145" s="42"/>
      <c r="G145" s="42"/>
      <c r="H145" s="42"/>
      <c r="I145" s="42"/>
      <c r="J145" s="42"/>
      <c r="K145" s="94"/>
      <c r="L145" s="94"/>
      <c r="M145" s="94"/>
      <c r="N145" s="94"/>
      <c r="O145" s="94"/>
      <c r="P145" s="94"/>
      <c r="Q145" s="94"/>
      <c r="R145" s="94"/>
      <c r="S145" s="94"/>
      <c r="T145" s="94"/>
      <c r="U145" s="94"/>
      <c r="V145" s="94"/>
      <c r="W145" s="94"/>
    </row>
    <row r="146" spans="2:24" s="3" customFormat="1" x14ac:dyDescent="0.2">
      <c r="B146" s="13" t="s">
        <v>99</v>
      </c>
      <c r="C146" s="14"/>
      <c r="D146" s="118"/>
      <c r="E146" s="13"/>
      <c r="F146" s="13"/>
      <c r="G146" s="13"/>
      <c r="H146" s="13"/>
      <c r="I146" s="13"/>
      <c r="J146" s="13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</row>
    <row r="147" spans="2:24" s="20" customFormat="1" outlineLevel="1" x14ac:dyDescent="0.2">
      <c r="C147" s="48"/>
      <c r="D147" s="120"/>
      <c r="K147" s="72"/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</row>
    <row r="148" spans="2:24" outlineLevel="1" x14ac:dyDescent="0.2">
      <c r="B148" s="42"/>
      <c r="C148" s="43"/>
      <c r="D148" s="94"/>
      <c r="E148" s="42"/>
      <c r="F148" s="42"/>
      <c r="G148" s="42"/>
      <c r="H148" s="42"/>
      <c r="I148" s="42"/>
      <c r="J148" s="42"/>
      <c r="K148" s="94"/>
      <c r="L148" s="94"/>
      <c r="M148" s="94"/>
      <c r="N148" s="94"/>
      <c r="O148" s="94"/>
      <c r="P148" s="94"/>
      <c r="Q148" s="94"/>
      <c r="R148" s="94"/>
      <c r="S148" s="94"/>
      <c r="T148" s="94"/>
      <c r="U148" s="94"/>
      <c r="V148" s="94"/>
      <c r="W148" s="94"/>
    </row>
    <row r="149" spans="2:24" s="29" customFormat="1" outlineLevel="1" x14ac:dyDescent="0.2">
      <c r="B149" s="99"/>
      <c r="C149" s="100"/>
      <c r="D149" s="52"/>
      <c r="E149" s="99"/>
      <c r="F149" s="99"/>
      <c r="G149" s="99"/>
      <c r="H149" s="99"/>
      <c r="I149" s="99"/>
      <c r="J149" s="99"/>
      <c r="K149" s="113"/>
      <c r="L149" s="113"/>
      <c r="M149" s="113"/>
      <c r="N149" s="113"/>
      <c r="O149" s="113"/>
      <c r="P149" s="113"/>
      <c r="Q149" s="113"/>
      <c r="R149" s="113"/>
      <c r="S149" s="113"/>
      <c r="T149" s="113"/>
      <c r="U149" s="113"/>
      <c r="V149" s="113"/>
      <c r="W149" s="113"/>
    </row>
    <row r="150" spans="2:24" outlineLevel="1" x14ac:dyDescent="0.2">
      <c r="B150" s="42"/>
      <c r="C150" s="43"/>
      <c r="D150" s="94"/>
      <c r="E150" s="42"/>
      <c r="F150" s="42"/>
      <c r="G150" s="42"/>
      <c r="H150" s="42"/>
      <c r="I150" s="42"/>
      <c r="J150" s="42"/>
      <c r="K150" s="94"/>
      <c r="L150" s="94"/>
      <c r="M150" s="94"/>
      <c r="N150" s="94"/>
      <c r="O150" s="94"/>
      <c r="P150" s="94"/>
      <c r="Q150" s="94"/>
      <c r="R150" s="94"/>
      <c r="S150" s="94"/>
      <c r="T150" s="94"/>
      <c r="U150" s="94"/>
      <c r="V150" s="94"/>
      <c r="W150" s="94"/>
    </row>
    <row r="151" spans="2:24" outlineLevel="1" x14ac:dyDescent="0.2">
      <c r="B151" s="15"/>
      <c r="C151" s="16"/>
      <c r="D151" s="36"/>
      <c r="E151" s="15"/>
      <c r="F151" s="15"/>
      <c r="G151" s="15"/>
      <c r="H151" s="15"/>
      <c r="I151" s="15"/>
      <c r="J151" s="15"/>
      <c r="K151" s="122"/>
      <c r="L151" s="122"/>
      <c r="M151" s="122"/>
      <c r="N151" s="122"/>
      <c r="O151" s="122"/>
      <c r="P151" s="122"/>
      <c r="Q151" s="122"/>
      <c r="R151" s="122"/>
      <c r="S151" s="122"/>
      <c r="T151" s="122"/>
      <c r="U151" s="122"/>
      <c r="V151" s="122"/>
      <c r="W151" s="122"/>
    </row>
    <row r="152" spans="2:24" outlineLevel="1" x14ac:dyDescent="0.2">
      <c r="B152" s="42"/>
      <c r="C152" s="43"/>
      <c r="D152" s="94"/>
      <c r="E152" s="42"/>
      <c r="F152" s="42"/>
      <c r="G152" s="42"/>
      <c r="H152" s="42"/>
      <c r="I152" s="42"/>
      <c r="J152" s="42"/>
      <c r="K152" s="94"/>
      <c r="L152" s="94"/>
      <c r="M152" s="94"/>
      <c r="N152" s="94"/>
      <c r="O152" s="94"/>
      <c r="P152" s="94"/>
      <c r="Q152" s="94"/>
      <c r="R152" s="94"/>
      <c r="S152" s="94"/>
      <c r="T152" s="94"/>
      <c r="U152" s="94"/>
      <c r="V152" s="94"/>
      <c r="W152" s="94"/>
    </row>
    <row r="153" spans="2:24" outlineLevel="1" x14ac:dyDescent="0.2">
      <c r="B153" s="42"/>
      <c r="C153" s="43"/>
      <c r="D153" s="94"/>
      <c r="E153" s="42"/>
      <c r="F153" s="42"/>
      <c r="G153" s="42"/>
      <c r="H153" s="42"/>
      <c r="I153" s="42"/>
      <c r="J153" s="42"/>
      <c r="K153" s="94"/>
      <c r="L153" s="94"/>
      <c r="M153" s="94"/>
      <c r="N153" s="94"/>
      <c r="O153" s="94"/>
      <c r="P153" s="94"/>
      <c r="Q153" s="94"/>
      <c r="R153" s="94"/>
      <c r="S153" s="94"/>
      <c r="T153" s="94"/>
      <c r="U153" s="94"/>
      <c r="V153" s="94"/>
      <c r="W153" s="94"/>
    </row>
    <row r="154" spans="2:24" outlineLevel="1" x14ac:dyDescent="0.2">
      <c r="B154" s="42"/>
      <c r="C154" s="43"/>
      <c r="D154" s="94"/>
      <c r="E154" s="42"/>
      <c r="F154" s="42"/>
      <c r="G154" s="42"/>
      <c r="H154" s="42"/>
      <c r="I154" s="42"/>
      <c r="J154" s="42"/>
      <c r="K154" s="94"/>
      <c r="L154" s="94"/>
      <c r="M154" s="94"/>
      <c r="N154" s="94"/>
      <c r="O154" s="94"/>
      <c r="P154" s="94"/>
      <c r="Q154" s="94"/>
      <c r="R154" s="94"/>
      <c r="S154" s="94"/>
      <c r="T154" s="94"/>
      <c r="U154" s="94"/>
      <c r="V154" s="94"/>
      <c r="W154" s="94"/>
    </row>
    <row r="155" spans="2:24" s="49" customFormat="1" outlineLevel="1" x14ac:dyDescent="0.2">
      <c r="C155" s="50"/>
      <c r="D155" s="51"/>
      <c r="K155" s="77"/>
      <c r="L155" s="77"/>
      <c r="M155" s="77"/>
      <c r="N155" s="77"/>
      <c r="O155" s="77"/>
      <c r="P155" s="77"/>
      <c r="Q155" s="77"/>
      <c r="R155" s="77"/>
      <c r="S155" s="77"/>
      <c r="T155" s="77"/>
      <c r="U155" s="77"/>
      <c r="V155" s="77"/>
      <c r="W155" s="77"/>
    </row>
    <row r="156" spans="2:24" s="3" customFormat="1" outlineLevel="1" x14ac:dyDescent="0.2">
      <c r="B156" s="31"/>
      <c r="C156" s="145"/>
      <c r="D156" s="38"/>
      <c r="E156" s="31"/>
      <c r="F156" s="31"/>
      <c r="G156" s="31"/>
      <c r="H156" s="31"/>
      <c r="I156" s="31"/>
      <c r="J156" s="31"/>
      <c r="K156" s="146"/>
      <c r="L156" s="146"/>
      <c r="M156" s="146"/>
      <c r="N156" s="146"/>
      <c r="O156" s="146"/>
      <c r="P156" s="146"/>
      <c r="Q156" s="146"/>
      <c r="R156" s="146"/>
      <c r="S156" s="146"/>
      <c r="T156" s="146"/>
      <c r="U156" s="146"/>
      <c r="V156" s="146"/>
      <c r="W156" s="146"/>
      <c r="X156" s="31"/>
    </row>
    <row r="157" spans="2:24" outlineLevel="1" x14ac:dyDescent="0.2">
      <c r="B157" s="15"/>
      <c r="C157" s="16"/>
      <c r="D157" s="36"/>
      <c r="E157" s="15"/>
      <c r="F157" s="15"/>
      <c r="G157" s="15"/>
      <c r="H157" s="15"/>
      <c r="I157" s="15"/>
      <c r="J157" s="15"/>
      <c r="K157" s="122"/>
      <c r="L157" s="122"/>
      <c r="M157" s="122"/>
      <c r="N157" s="122"/>
      <c r="O157" s="122"/>
      <c r="P157" s="122"/>
      <c r="Q157" s="122"/>
      <c r="R157" s="122"/>
      <c r="S157" s="122"/>
      <c r="T157" s="122"/>
      <c r="U157" s="122"/>
      <c r="V157" s="122"/>
      <c r="W157" s="122"/>
      <c r="X157" s="15"/>
    </row>
    <row r="158" spans="2:24" s="3" customFormat="1" outlineLevel="1" x14ac:dyDescent="0.2">
      <c r="B158" s="31"/>
      <c r="C158" s="145"/>
      <c r="D158" s="38"/>
      <c r="E158" s="31"/>
      <c r="F158" s="31"/>
      <c r="G158" s="31"/>
      <c r="H158" s="31"/>
      <c r="I158" s="31"/>
      <c r="J158" s="31"/>
      <c r="K158" s="146"/>
      <c r="L158" s="146"/>
      <c r="M158" s="146"/>
      <c r="N158" s="146"/>
      <c r="O158" s="146"/>
      <c r="P158" s="146"/>
      <c r="Q158" s="146"/>
      <c r="R158" s="146"/>
      <c r="S158" s="146"/>
      <c r="T158" s="146"/>
      <c r="U158" s="146"/>
      <c r="V158" s="146"/>
      <c r="W158" s="146"/>
      <c r="X158" s="31"/>
    </row>
    <row r="159" spans="2:24" x14ac:dyDescent="0.2">
      <c r="B159" s="42"/>
      <c r="C159" s="43"/>
      <c r="D159" s="94"/>
      <c r="E159" s="42"/>
      <c r="F159" s="42"/>
      <c r="G159" s="42"/>
      <c r="H159" s="42"/>
      <c r="I159" s="42"/>
      <c r="J159" s="42"/>
      <c r="K159" s="94"/>
      <c r="L159" s="94"/>
      <c r="M159" s="94"/>
      <c r="N159" s="94"/>
      <c r="O159" s="94"/>
      <c r="P159" s="94"/>
      <c r="Q159" s="94"/>
      <c r="R159" s="94"/>
      <c r="S159" s="94"/>
      <c r="T159" s="94"/>
      <c r="U159" s="94"/>
      <c r="V159" s="94"/>
      <c r="W159" s="94"/>
    </row>
    <row r="160" spans="2:24" s="3" customFormat="1" x14ac:dyDescent="0.2">
      <c r="B160" s="13" t="s">
        <v>100</v>
      </c>
      <c r="C160" s="14"/>
      <c r="D160" s="118"/>
      <c r="E160" s="13"/>
      <c r="F160" s="13"/>
      <c r="G160" s="13"/>
      <c r="H160" s="13"/>
      <c r="I160" s="13"/>
      <c r="J160" s="13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</row>
    <row r="161" spans="2:24" s="20" customFormat="1" outlineLevel="1" x14ac:dyDescent="0.2">
      <c r="C161" s="48"/>
      <c r="D161" s="120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</row>
    <row r="162" spans="2:24" outlineLevel="1" x14ac:dyDescent="0.2">
      <c r="B162" s="42"/>
      <c r="C162" s="43"/>
      <c r="D162" s="94"/>
      <c r="E162" s="42"/>
      <c r="F162" s="42"/>
      <c r="G162" s="42"/>
      <c r="H162" s="42"/>
      <c r="I162" s="42"/>
      <c r="J162" s="42"/>
      <c r="K162" s="94"/>
      <c r="L162" s="94"/>
      <c r="M162" s="94"/>
      <c r="N162" s="94"/>
      <c r="O162" s="94"/>
      <c r="P162" s="94"/>
      <c r="Q162" s="94"/>
      <c r="R162" s="94"/>
      <c r="S162" s="94"/>
      <c r="T162" s="94"/>
      <c r="U162" s="94"/>
      <c r="V162" s="94"/>
      <c r="W162" s="94"/>
    </row>
    <row r="163" spans="2:24" outlineLevel="1" x14ac:dyDescent="0.2">
      <c r="B163" s="42"/>
      <c r="C163" s="43"/>
      <c r="D163" s="94"/>
      <c r="E163" s="42"/>
      <c r="F163" s="42"/>
      <c r="G163" s="42"/>
      <c r="H163" s="42"/>
      <c r="I163" s="42"/>
      <c r="J163" s="42"/>
      <c r="K163" s="94"/>
      <c r="L163" s="94"/>
      <c r="M163" s="94"/>
      <c r="N163" s="94"/>
      <c r="O163" s="94"/>
      <c r="P163" s="94"/>
      <c r="Q163" s="94"/>
      <c r="R163" s="94"/>
      <c r="S163" s="94"/>
      <c r="T163" s="94"/>
      <c r="U163" s="94"/>
      <c r="V163" s="94"/>
      <c r="W163" s="94"/>
    </row>
    <row r="164" spans="2:24" s="29" customFormat="1" outlineLevel="1" x14ac:dyDescent="0.2">
      <c r="B164" s="99"/>
      <c r="C164" s="100"/>
      <c r="D164" s="52"/>
      <c r="E164" s="99"/>
      <c r="F164" s="99"/>
      <c r="G164" s="99"/>
      <c r="H164" s="99"/>
      <c r="I164" s="99"/>
      <c r="J164" s="99"/>
      <c r="K164" s="113"/>
      <c r="L164" s="113"/>
      <c r="M164" s="113"/>
      <c r="N164" s="113"/>
      <c r="O164" s="113"/>
      <c r="P164" s="113"/>
      <c r="Q164" s="113"/>
      <c r="R164" s="113"/>
      <c r="S164" s="113"/>
      <c r="T164" s="113"/>
      <c r="U164" s="113"/>
      <c r="V164" s="113"/>
      <c r="W164" s="113"/>
    </row>
    <row r="165" spans="2:24" outlineLevel="1" x14ac:dyDescent="0.2">
      <c r="B165" s="42"/>
      <c r="C165" s="43"/>
      <c r="D165" s="94"/>
      <c r="E165" s="42"/>
      <c r="F165" s="42"/>
      <c r="G165" s="42"/>
      <c r="H165" s="42"/>
      <c r="I165" s="42"/>
      <c r="J165" s="42"/>
      <c r="K165" s="94"/>
      <c r="L165" s="94"/>
      <c r="M165" s="94"/>
      <c r="N165" s="94"/>
      <c r="O165" s="94"/>
      <c r="P165" s="94"/>
      <c r="Q165" s="94"/>
      <c r="R165" s="94"/>
      <c r="S165" s="94"/>
      <c r="T165" s="94"/>
      <c r="U165" s="94"/>
      <c r="V165" s="94"/>
      <c r="W165" s="94"/>
    </row>
    <row r="166" spans="2:24" outlineLevel="1" x14ac:dyDescent="0.2">
      <c r="B166" s="15"/>
      <c r="C166" s="16"/>
      <c r="D166" s="36"/>
      <c r="E166" s="15"/>
      <c r="F166" s="15"/>
      <c r="G166" s="15"/>
      <c r="H166" s="15"/>
      <c r="I166" s="15"/>
      <c r="J166" s="15"/>
      <c r="K166" s="122"/>
      <c r="L166" s="122"/>
      <c r="M166" s="122"/>
      <c r="N166" s="122"/>
      <c r="O166" s="122"/>
      <c r="P166" s="122"/>
      <c r="Q166" s="122"/>
      <c r="R166" s="122"/>
      <c r="S166" s="122"/>
      <c r="T166" s="122"/>
      <c r="U166" s="122"/>
      <c r="V166" s="122"/>
      <c r="W166" s="122"/>
    </row>
    <row r="167" spans="2:24" outlineLevel="1" x14ac:dyDescent="0.2">
      <c r="B167" s="42"/>
      <c r="C167" s="43"/>
      <c r="D167" s="94"/>
      <c r="E167" s="42"/>
      <c r="F167" s="42"/>
      <c r="G167" s="42"/>
      <c r="H167" s="42"/>
      <c r="I167" s="42"/>
      <c r="J167" s="42"/>
      <c r="K167" s="94"/>
      <c r="L167" s="94"/>
      <c r="M167" s="94"/>
      <c r="N167" s="94"/>
      <c r="O167" s="94"/>
      <c r="P167" s="94"/>
      <c r="Q167" s="94"/>
      <c r="R167" s="94"/>
      <c r="S167" s="94"/>
      <c r="T167" s="94"/>
      <c r="U167" s="94"/>
      <c r="V167" s="94"/>
      <c r="W167" s="94"/>
    </row>
    <row r="168" spans="2:24" outlineLevel="1" x14ac:dyDescent="0.2">
      <c r="B168" s="42"/>
      <c r="C168" s="43"/>
      <c r="D168" s="94"/>
      <c r="E168" s="42"/>
      <c r="F168" s="42"/>
      <c r="G168" s="42"/>
      <c r="H168" s="42"/>
      <c r="I168" s="42"/>
      <c r="J168" s="42"/>
      <c r="K168" s="94"/>
      <c r="L168" s="94"/>
      <c r="M168" s="94"/>
      <c r="N168" s="94"/>
      <c r="O168" s="94"/>
      <c r="P168" s="94"/>
      <c r="Q168" s="94"/>
      <c r="R168" s="94"/>
      <c r="S168" s="94"/>
      <c r="T168" s="94"/>
      <c r="U168" s="94"/>
      <c r="V168" s="94"/>
      <c r="W168" s="94"/>
    </row>
    <row r="169" spans="2:24" outlineLevel="1" x14ac:dyDescent="0.2">
      <c r="B169" s="42"/>
      <c r="C169" s="43"/>
      <c r="D169" s="94"/>
      <c r="E169" s="42"/>
      <c r="F169" s="42"/>
      <c r="G169" s="42"/>
      <c r="H169" s="42"/>
      <c r="I169" s="42"/>
      <c r="J169" s="42"/>
      <c r="K169" s="94"/>
      <c r="L169" s="94"/>
      <c r="M169" s="94"/>
      <c r="N169" s="94"/>
      <c r="O169" s="94"/>
      <c r="P169" s="94"/>
      <c r="Q169" s="94"/>
      <c r="R169" s="94"/>
      <c r="S169" s="94"/>
      <c r="T169" s="94"/>
      <c r="U169" s="94"/>
      <c r="V169" s="94"/>
      <c r="W169" s="94"/>
    </row>
    <row r="170" spans="2:24" s="49" customFormat="1" outlineLevel="1" x14ac:dyDescent="0.2">
      <c r="C170" s="50"/>
      <c r="D170" s="51"/>
      <c r="K170" s="77"/>
      <c r="L170" s="77"/>
      <c r="M170" s="77"/>
      <c r="N170" s="77"/>
      <c r="O170" s="77"/>
      <c r="P170" s="77"/>
      <c r="Q170" s="77"/>
      <c r="R170" s="77"/>
      <c r="S170" s="77"/>
      <c r="T170" s="77"/>
      <c r="U170" s="77"/>
      <c r="V170" s="77"/>
      <c r="W170" s="77"/>
    </row>
    <row r="171" spans="2:24" s="3" customFormat="1" outlineLevel="1" x14ac:dyDescent="0.2">
      <c r="B171" s="31"/>
      <c r="C171" s="145"/>
      <c r="D171" s="38"/>
      <c r="E171" s="31"/>
      <c r="F171" s="31"/>
      <c r="G171" s="31"/>
      <c r="H171" s="31"/>
      <c r="I171" s="31"/>
      <c r="J171" s="31"/>
      <c r="K171" s="146"/>
      <c r="L171" s="146"/>
      <c r="M171" s="146"/>
      <c r="N171" s="146"/>
      <c r="O171" s="146"/>
      <c r="P171" s="146"/>
      <c r="Q171" s="146"/>
      <c r="R171" s="146"/>
      <c r="S171" s="146"/>
      <c r="T171" s="146"/>
      <c r="U171" s="146"/>
      <c r="V171" s="146"/>
      <c r="W171" s="146"/>
      <c r="X171" s="31"/>
    </row>
    <row r="172" spans="2:24" outlineLevel="1" x14ac:dyDescent="0.2">
      <c r="B172" s="15"/>
      <c r="C172" s="16"/>
      <c r="D172" s="36"/>
      <c r="E172" s="15"/>
      <c r="F172" s="15"/>
      <c r="G172" s="15"/>
      <c r="H172" s="15"/>
      <c r="I172" s="15"/>
      <c r="J172" s="15"/>
      <c r="K172" s="122"/>
      <c r="L172" s="122"/>
      <c r="M172" s="122"/>
      <c r="N172" s="122"/>
      <c r="O172" s="122"/>
      <c r="P172" s="122"/>
      <c r="Q172" s="122"/>
      <c r="R172" s="122"/>
      <c r="S172" s="122"/>
      <c r="T172" s="122"/>
      <c r="U172" s="122"/>
      <c r="V172" s="122"/>
      <c r="W172" s="122"/>
      <c r="X172" s="15"/>
    </row>
    <row r="173" spans="2:24" s="3" customFormat="1" outlineLevel="1" x14ac:dyDescent="0.2">
      <c r="B173" s="31"/>
      <c r="C173" s="145"/>
      <c r="D173" s="38"/>
      <c r="E173" s="31"/>
      <c r="F173" s="31"/>
      <c r="G173" s="31"/>
      <c r="H173" s="31"/>
      <c r="I173" s="31"/>
      <c r="J173" s="31"/>
      <c r="K173" s="146"/>
      <c r="L173" s="146"/>
      <c r="M173" s="146"/>
      <c r="N173" s="146"/>
      <c r="O173" s="146"/>
      <c r="P173" s="146"/>
      <c r="Q173" s="146"/>
      <c r="R173" s="146"/>
      <c r="S173" s="146"/>
      <c r="T173" s="146"/>
      <c r="U173" s="146"/>
      <c r="V173" s="146"/>
      <c r="W173" s="146"/>
      <c r="X173" s="31"/>
    </row>
    <row r="174" spans="2:24" x14ac:dyDescent="0.2">
      <c r="B174" s="42"/>
      <c r="C174" s="43"/>
      <c r="D174" s="94"/>
      <c r="E174" s="42"/>
      <c r="F174" s="42"/>
      <c r="G174" s="42"/>
      <c r="H174" s="42"/>
      <c r="I174" s="42"/>
      <c r="J174" s="42"/>
      <c r="K174" s="94"/>
      <c r="L174" s="94"/>
      <c r="M174" s="94"/>
      <c r="N174" s="94"/>
      <c r="O174" s="94"/>
      <c r="P174" s="94"/>
      <c r="Q174" s="94"/>
      <c r="R174" s="94"/>
      <c r="S174" s="94"/>
      <c r="T174" s="94"/>
      <c r="U174" s="94"/>
      <c r="V174" s="94"/>
      <c r="W174" s="94"/>
    </row>
    <row r="175" spans="2:24" s="3" customFormat="1" x14ac:dyDescent="0.2">
      <c r="B175" s="13" t="s">
        <v>120</v>
      </c>
      <c r="C175" s="14"/>
      <c r="D175" s="118"/>
      <c r="E175" s="13"/>
      <c r="F175" s="13"/>
      <c r="G175" s="13"/>
      <c r="H175" s="13"/>
      <c r="I175" s="13"/>
      <c r="J175" s="13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</row>
    <row r="176" spans="2:24" outlineLevel="1" x14ac:dyDescent="0.2">
      <c r="B176" s="42"/>
      <c r="C176" s="43"/>
      <c r="D176" s="94"/>
      <c r="E176" s="42"/>
      <c r="F176" s="42"/>
      <c r="G176" s="42"/>
      <c r="H176" s="42"/>
      <c r="I176" s="42"/>
      <c r="J176" s="42"/>
      <c r="K176" s="94"/>
      <c r="L176" s="94"/>
      <c r="M176" s="94"/>
      <c r="N176" s="94"/>
      <c r="O176" s="94"/>
      <c r="P176" s="94"/>
      <c r="Q176" s="94"/>
      <c r="R176" s="94"/>
      <c r="S176" s="94"/>
      <c r="T176" s="94"/>
      <c r="U176" s="94"/>
      <c r="V176" s="94"/>
      <c r="W176" s="94"/>
    </row>
    <row r="177" spans="2:23" outlineLevel="1" x14ac:dyDescent="0.2">
      <c r="B177" s="42"/>
      <c r="C177" s="43"/>
      <c r="D177" s="94"/>
      <c r="E177" s="42"/>
      <c r="F177" s="42"/>
      <c r="G177" s="42"/>
      <c r="H177" s="42"/>
      <c r="I177" s="42"/>
      <c r="J177" s="42"/>
      <c r="K177" s="94"/>
      <c r="L177" s="94"/>
      <c r="M177" s="94"/>
      <c r="N177" s="94"/>
      <c r="O177" s="94"/>
      <c r="P177" s="94"/>
      <c r="Q177" s="94"/>
      <c r="R177" s="94"/>
      <c r="S177" s="94"/>
      <c r="T177" s="94"/>
      <c r="U177" s="94"/>
      <c r="V177" s="94"/>
      <c r="W177" s="94"/>
    </row>
    <row r="178" spans="2:23" outlineLevel="1" x14ac:dyDescent="0.2">
      <c r="B178" s="42"/>
      <c r="C178" s="43"/>
      <c r="D178" s="94"/>
      <c r="E178" s="42"/>
      <c r="F178" s="42"/>
      <c r="G178" s="42"/>
      <c r="H178" s="42"/>
      <c r="I178" s="42"/>
      <c r="J178" s="42"/>
      <c r="K178" s="94"/>
      <c r="L178" s="94"/>
      <c r="M178" s="94"/>
      <c r="N178" s="94"/>
      <c r="O178" s="94"/>
      <c r="P178" s="94"/>
      <c r="Q178" s="94"/>
      <c r="R178" s="94"/>
      <c r="S178" s="94"/>
      <c r="T178" s="94"/>
      <c r="U178" s="94"/>
      <c r="V178" s="94"/>
      <c r="W178" s="94"/>
    </row>
    <row r="179" spans="2:23" outlineLevel="1" x14ac:dyDescent="0.2">
      <c r="B179" s="15"/>
      <c r="C179" s="16"/>
      <c r="D179" s="36"/>
      <c r="E179" s="15"/>
      <c r="F179" s="15"/>
      <c r="G179" s="15"/>
      <c r="H179" s="15"/>
      <c r="I179" s="15"/>
      <c r="J179" s="15"/>
      <c r="K179" s="122"/>
      <c r="L179" s="122"/>
      <c r="M179" s="122"/>
      <c r="N179" s="122"/>
      <c r="O179" s="122"/>
      <c r="P179" s="122"/>
      <c r="Q179" s="122"/>
      <c r="R179" s="122"/>
      <c r="S179" s="122"/>
      <c r="T179" s="122"/>
      <c r="U179" s="122"/>
      <c r="V179" s="122"/>
      <c r="W179" s="122"/>
    </row>
    <row r="180" spans="2:23" outlineLevel="1" x14ac:dyDescent="0.2">
      <c r="B180" s="15"/>
      <c r="C180" s="16"/>
      <c r="D180" s="36"/>
      <c r="E180" s="15"/>
      <c r="F180" s="15"/>
      <c r="G180" s="15"/>
      <c r="H180" s="15"/>
      <c r="I180" s="15"/>
      <c r="J180" s="15"/>
      <c r="K180" s="122"/>
      <c r="L180" s="122"/>
      <c r="M180" s="122"/>
      <c r="N180" s="122"/>
      <c r="O180" s="122"/>
      <c r="P180" s="122"/>
      <c r="Q180" s="122"/>
      <c r="R180" s="122"/>
      <c r="S180" s="122"/>
      <c r="T180" s="122"/>
      <c r="U180" s="122"/>
      <c r="V180" s="122"/>
      <c r="W180" s="122"/>
    </row>
    <row r="181" spans="2:23" outlineLevel="1" x14ac:dyDescent="0.2">
      <c r="B181" s="15"/>
      <c r="C181" s="16"/>
      <c r="D181" s="36"/>
      <c r="E181" s="15"/>
      <c r="F181" s="15"/>
      <c r="G181" s="15"/>
      <c r="H181" s="15"/>
      <c r="I181" s="15"/>
      <c r="J181" s="15"/>
      <c r="K181" s="122"/>
      <c r="L181" s="122"/>
      <c r="M181" s="122"/>
      <c r="N181" s="122"/>
      <c r="O181" s="122"/>
      <c r="P181" s="122"/>
      <c r="Q181" s="122"/>
      <c r="R181" s="122"/>
      <c r="S181" s="122"/>
      <c r="T181" s="122"/>
      <c r="U181" s="122"/>
      <c r="V181" s="122"/>
      <c r="W181" s="122"/>
    </row>
    <row r="182" spans="2:23" s="31" customFormat="1" outlineLevel="1" x14ac:dyDescent="0.2">
      <c r="B182" s="138"/>
      <c r="C182" s="156"/>
      <c r="D182" s="37"/>
      <c r="E182" s="138"/>
      <c r="F182" s="138"/>
      <c r="G182" s="138"/>
      <c r="H182" s="138"/>
      <c r="I182" s="138"/>
      <c r="J182" s="138"/>
      <c r="K182" s="208"/>
      <c r="L182" s="208"/>
      <c r="M182" s="157"/>
      <c r="N182" s="157"/>
      <c r="O182" s="157"/>
      <c r="P182" s="157"/>
      <c r="Q182" s="157"/>
      <c r="R182" s="157"/>
      <c r="S182" s="157"/>
      <c r="T182" s="157"/>
      <c r="U182" s="157"/>
      <c r="V182" s="157"/>
      <c r="W182" s="157"/>
    </row>
    <row r="184" spans="2:23" x14ac:dyDescent="0.2">
      <c r="B184" s="12" t="s">
        <v>17</v>
      </c>
      <c r="C184" s="11"/>
      <c r="D184" s="73"/>
      <c r="E184" s="10"/>
      <c r="F184" s="10"/>
      <c r="G184" s="10"/>
      <c r="H184" s="10"/>
      <c r="I184" s="10"/>
      <c r="J184" s="10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</row>
    <row r="185" spans="2:23" outlineLevel="1" x14ac:dyDescent="0.2"/>
    <row r="186" spans="2:23" outlineLevel="1" x14ac:dyDescent="0.2">
      <c r="B186" s="42"/>
      <c r="C186" s="43"/>
      <c r="D186" s="94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  <c r="Q186" s="42"/>
      <c r="R186" s="42"/>
      <c r="S186" s="42"/>
      <c r="T186" s="42"/>
      <c r="U186" s="42"/>
      <c r="V186" s="42"/>
      <c r="W186" s="42"/>
    </row>
    <row r="187" spans="2:23" s="29" customFormat="1" outlineLevel="1" x14ac:dyDescent="0.2">
      <c r="B187" s="99"/>
      <c r="C187" s="100"/>
      <c r="D187" s="52"/>
      <c r="E187" s="99"/>
      <c r="F187" s="99"/>
      <c r="G187" s="99"/>
      <c r="H187" s="99"/>
      <c r="I187" s="99"/>
      <c r="J187" s="99"/>
      <c r="K187" s="113"/>
      <c r="L187" s="113"/>
      <c r="M187" s="113"/>
      <c r="N187" s="113"/>
      <c r="O187" s="113"/>
      <c r="P187" s="113"/>
      <c r="Q187" s="113"/>
      <c r="R187" s="113"/>
      <c r="S187" s="113"/>
      <c r="T187" s="113"/>
      <c r="U187" s="113"/>
      <c r="V187" s="113"/>
      <c r="W187" s="113"/>
    </row>
    <row r="188" spans="2:23" outlineLevel="1" x14ac:dyDescent="0.2"/>
    <row r="189" spans="2:23" s="49" customFormat="1" outlineLevel="1" x14ac:dyDescent="0.2">
      <c r="C189" s="50"/>
      <c r="D189" s="51"/>
      <c r="K189" s="77"/>
      <c r="L189" s="77"/>
      <c r="M189" s="77"/>
      <c r="N189" s="77"/>
      <c r="O189" s="77"/>
      <c r="P189" s="77"/>
      <c r="Q189" s="77"/>
      <c r="R189" s="77"/>
      <c r="S189" s="77"/>
      <c r="T189" s="77"/>
      <c r="U189" s="77"/>
      <c r="V189" s="77"/>
      <c r="W189" s="77"/>
    </row>
    <row r="190" spans="2:23" outlineLevel="1" x14ac:dyDescent="0.2"/>
    <row r="191" spans="2:23" outlineLevel="1" x14ac:dyDescent="0.2">
      <c r="B191" s="15"/>
      <c r="C191" s="16"/>
      <c r="D191" s="36"/>
      <c r="E191" s="15"/>
      <c r="F191" s="15"/>
      <c r="G191" s="15"/>
      <c r="H191" s="15"/>
      <c r="I191" s="15"/>
      <c r="J191" s="15"/>
      <c r="K191" s="122"/>
      <c r="L191" s="122"/>
      <c r="M191" s="122"/>
      <c r="N191" s="122"/>
      <c r="O191" s="122"/>
      <c r="P191" s="122"/>
      <c r="Q191" s="122"/>
      <c r="R191" s="122"/>
      <c r="S191" s="122"/>
      <c r="T191" s="122"/>
      <c r="U191" s="122"/>
      <c r="V191" s="122"/>
      <c r="W191" s="122"/>
    </row>
    <row r="192" spans="2:23" outlineLevel="1" x14ac:dyDescent="0.2">
      <c r="B192" s="42"/>
      <c r="C192" s="43"/>
      <c r="D192" s="94"/>
      <c r="E192" s="42"/>
      <c r="F192" s="42"/>
      <c r="G192" s="42"/>
      <c r="H192" s="42"/>
      <c r="I192" s="42"/>
      <c r="J192" s="42"/>
      <c r="K192" s="130"/>
      <c r="L192" s="130"/>
      <c r="M192" s="130"/>
      <c r="N192" s="130"/>
      <c r="O192" s="130"/>
      <c r="P192" s="130"/>
      <c r="Q192" s="130"/>
      <c r="R192" s="130"/>
      <c r="S192" s="130"/>
      <c r="T192" s="130"/>
      <c r="U192" s="130"/>
      <c r="V192" s="130"/>
      <c r="W192" s="130"/>
    </row>
    <row r="193" spans="2:23" s="3" customFormat="1" outlineLevel="1" x14ac:dyDescent="0.2">
      <c r="B193" s="8"/>
      <c r="C193" s="9"/>
      <c r="D193" s="37"/>
      <c r="E193" s="8"/>
      <c r="F193" s="8"/>
      <c r="G193" s="8"/>
      <c r="H193" s="8"/>
      <c r="I193" s="8"/>
      <c r="J193" s="8"/>
      <c r="K193" s="78"/>
      <c r="L193" s="78"/>
      <c r="M193" s="78"/>
      <c r="N193" s="78"/>
      <c r="O193" s="78"/>
      <c r="P193" s="78"/>
      <c r="Q193" s="78"/>
      <c r="R193" s="78"/>
      <c r="S193" s="78"/>
      <c r="T193" s="78"/>
      <c r="U193" s="78"/>
      <c r="V193" s="78"/>
      <c r="W193" s="78"/>
    </row>
    <row r="195" spans="2:23" x14ac:dyDescent="0.2">
      <c r="B195" s="12" t="s">
        <v>82</v>
      </c>
      <c r="C195" s="11"/>
      <c r="D195" s="73"/>
      <c r="E195" s="10"/>
      <c r="F195" s="10"/>
      <c r="G195" s="10"/>
      <c r="H195" s="10"/>
      <c r="I195" s="10"/>
      <c r="J195" s="10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</row>
    <row r="196" spans="2:23" outlineLevel="1" x14ac:dyDescent="0.2"/>
    <row r="197" spans="2:23" outlineLevel="1" x14ac:dyDescent="0.2">
      <c r="B197" s="42"/>
      <c r="C197" s="43"/>
      <c r="D197" s="94"/>
      <c r="E197" s="42"/>
      <c r="F197" s="42"/>
      <c r="G197" s="42"/>
      <c r="H197" s="42"/>
      <c r="I197" s="42"/>
      <c r="J197" s="42"/>
      <c r="K197" s="94"/>
      <c r="L197" s="94"/>
      <c r="M197" s="94"/>
      <c r="N197" s="94"/>
      <c r="O197" s="94"/>
      <c r="P197" s="94"/>
      <c r="Q197" s="94"/>
      <c r="R197" s="94"/>
      <c r="S197" s="94"/>
      <c r="T197" s="94"/>
      <c r="U197" s="94"/>
      <c r="V197" s="94"/>
      <c r="W197" s="94"/>
    </row>
    <row r="198" spans="2:23" outlineLevel="1" x14ac:dyDescent="0.2">
      <c r="B198" s="42"/>
      <c r="C198" s="43"/>
      <c r="D198" s="94"/>
      <c r="E198" s="42"/>
      <c r="F198" s="42"/>
      <c r="G198" s="42"/>
      <c r="H198" s="42"/>
      <c r="I198" s="42"/>
      <c r="J198" s="42"/>
      <c r="K198" s="94"/>
      <c r="L198" s="94"/>
      <c r="M198" s="94"/>
      <c r="N198" s="94"/>
      <c r="O198" s="94"/>
      <c r="P198" s="94"/>
      <c r="Q198" s="94"/>
      <c r="R198" s="94"/>
      <c r="S198" s="94"/>
      <c r="T198" s="94"/>
      <c r="U198" s="94"/>
      <c r="V198" s="94"/>
      <c r="W198" s="94"/>
    </row>
    <row r="199" spans="2:23" s="29" customFormat="1" outlineLevel="1" x14ac:dyDescent="0.2">
      <c r="B199" s="99"/>
      <c r="C199" s="100"/>
      <c r="D199" s="52"/>
      <c r="E199" s="99"/>
      <c r="F199" s="99"/>
      <c r="G199" s="99"/>
      <c r="H199" s="99"/>
      <c r="I199" s="99"/>
      <c r="J199" s="99"/>
      <c r="K199" s="113"/>
      <c r="L199" s="113"/>
      <c r="M199" s="113"/>
      <c r="N199" s="113"/>
      <c r="O199" s="113"/>
      <c r="P199" s="113"/>
      <c r="Q199" s="113"/>
      <c r="R199" s="113"/>
      <c r="S199" s="113"/>
      <c r="T199" s="113"/>
      <c r="U199" s="113"/>
      <c r="V199" s="113"/>
      <c r="W199" s="113"/>
    </row>
    <row r="200" spans="2:23" outlineLevel="1" x14ac:dyDescent="0.2"/>
    <row r="201" spans="2:23" s="49" customFormat="1" outlineLevel="1" x14ac:dyDescent="0.2">
      <c r="C201" s="50"/>
      <c r="D201" s="51"/>
      <c r="K201" s="77"/>
      <c r="L201" s="77"/>
      <c r="M201" s="77"/>
      <c r="N201" s="77"/>
      <c r="O201" s="77"/>
      <c r="P201" s="77"/>
      <c r="Q201" s="77"/>
      <c r="R201" s="77"/>
      <c r="S201" s="77"/>
      <c r="T201" s="77"/>
      <c r="U201" s="77"/>
      <c r="V201" s="77"/>
      <c r="W201" s="77"/>
    </row>
    <row r="202" spans="2:23" outlineLevel="1" x14ac:dyDescent="0.2"/>
    <row r="203" spans="2:23" outlineLevel="1" x14ac:dyDescent="0.2">
      <c r="B203" s="15"/>
      <c r="C203" s="16"/>
      <c r="D203" s="36"/>
      <c r="E203" s="15"/>
      <c r="F203" s="15"/>
      <c r="G203" s="15"/>
      <c r="H203" s="15"/>
      <c r="I203" s="15"/>
      <c r="J203" s="15"/>
      <c r="K203" s="122"/>
      <c r="L203" s="122"/>
      <c r="M203" s="122"/>
      <c r="N203" s="122"/>
      <c r="O203" s="122"/>
      <c r="P203" s="122"/>
      <c r="Q203" s="122"/>
      <c r="R203" s="122"/>
      <c r="S203" s="122"/>
      <c r="T203" s="122"/>
      <c r="U203" s="122"/>
      <c r="V203" s="122"/>
      <c r="W203" s="122"/>
    </row>
    <row r="204" spans="2:23" outlineLevel="1" x14ac:dyDescent="0.2">
      <c r="B204" s="42"/>
      <c r="C204" s="43"/>
      <c r="D204" s="94"/>
      <c r="E204" s="42"/>
      <c r="F204" s="42"/>
      <c r="G204" s="42"/>
      <c r="H204" s="42"/>
      <c r="I204" s="42"/>
      <c r="J204" s="42"/>
      <c r="K204" s="130"/>
      <c r="L204" s="130"/>
      <c r="M204" s="130"/>
      <c r="N204" s="130"/>
      <c r="O204" s="130"/>
      <c r="P204" s="130"/>
      <c r="Q204" s="130"/>
      <c r="R204" s="130"/>
      <c r="S204" s="130"/>
      <c r="T204" s="130"/>
      <c r="U204" s="130"/>
      <c r="V204" s="130"/>
      <c r="W204" s="130"/>
    </row>
    <row r="205" spans="2:23" s="3" customFormat="1" outlineLevel="1" x14ac:dyDescent="0.2">
      <c r="B205" s="8"/>
      <c r="C205" s="9"/>
      <c r="D205" s="37"/>
      <c r="E205" s="8"/>
      <c r="F205" s="8"/>
      <c r="G205" s="8"/>
      <c r="H205" s="8"/>
      <c r="I205" s="8"/>
      <c r="J205" s="8"/>
      <c r="K205" s="78"/>
      <c r="L205" s="78"/>
      <c r="M205" s="78"/>
      <c r="N205" s="78"/>
      <c r="O205" s="78"/>
      <c r="P205" s="78"/>
      <c r="Q205" s="78"/>
      <c r="R205" s="78"/>
      <c r="S205" s="78"/>
      <c r="T205" s="78"/>
      <c r="U205" s="78"/>
      <c r="V205" s="78"/>
      <c r="W205" s="78"/>
    </row>
    <row r="206" spans="2:23" outlineLevel="1" x14ac:dyDescent="0.2"/>
    <row r="208" spans="2:23" x14ac:dyDescent="0.2">
      <c r="B208" s="12" t="s">
        <v>129</v>
      </c>
      <c r="C208" s="11"/>
      <c r="D208" s="73"/>
      <c r="E208" s="10"/>
      <c r="F208" s="10"/>
      <c r="G208" s="10"/>
      <c r="H208" s="10"/>
      <c r="I208" s="10"/>
      <c r="J208" s="10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</row>
    <row r="209" spans="2:23" outlineLevel="1" x14ac:dyDescent="0.2"/>
    <row r="210" spans="2:23" outlineLevel="1" x14ac:dyDescent="0.2">
      <c r="B210" s="42"/>
      <c r="C210" s="43"/>
      <c r="D210" s="94"/>
      <c r="E210" s="42"/>
      <c r="F210" s="42"/>
      <c r="G210" s="42"/>
      <c r="H210" s="42"/>
      <c r="I210" s="42"/>
      <c r="J210" s="42"/>
      <c r="K210" s="94"/>
      <c r="L210" s="94"/>
      <c r="M210" s="94"/>
      <c r="N210" s="94"/>
      <c r="O210" s="94"/>
      <c r="P210" s="94"/>
      <c r="Q210" s="94"/>
      <c r="R210" s="94"/>
      <c r="S210" s="94"/>
      <c r="T210" s="94"/>
      <c r="U210" s="94"/>
      <c r="V210" s="94"/>
      <c r="W210" s="94"/>
    </row>
    <row r="211" spans="2:23" s="3" customFormat="1" outlineLevel="1" x14ac:dyDescent="0.2">
      <c r="B211" s="8"/>
      <c r="C211" s="9"/>
      <c r="D211" s="37"/>
      <c r="E211" s="8"/>
      <c r="F211" s="8"/>
      <c r="G211" s="8"/>
      <c r="H211" s="8"/>
      <c r="I211" s="8"/>
      <c r="J211" s="8"/>
      <c r="K211" s="78"/>
      <c r="L211" s="78"/>
      <c r="M211" s="78"/>
      <c r="N211" s="78"/>
      <c r="O211" s="78"/>
      <c r="P211" s="78"/>
      <c r="Q211" s="78"/>
      <c r="R211" s="78"/>
      <c r="S211" s="78"/>
      <c r="T211" s="78"/>
      <c r="U211" s="78"/>
      <c r="V211" s="78"/>
      <c r="W211" s="78"/>
    </row>
    <row r="212" spans="2:23" outlineLevel="1" x14ac:dyDescent="0.2"/>
    <row r="213" spans="2:23" outlineLevel="1" x14ac:dyDescent="0.2">
      <c r="B213" s="42"/>
      <c r="C213" s="43"/>
      <c r="D213" s="94"/>
      <c r="E213" s="42"/>
      <c r="F213" s="42"/>
      <c r="G213" s="42"/>
      <c r="H213" s="42"/>
      <c r="I213" s="42"/>
      <c r="J213" s="42"/>
      <c r="K213" s="94"/>
      <c r="L213" s="94"/>
      <c r="M213" s="94"/>
      <c r="N213" s="94"/>
      <c r="O213" s="94"/>
      <c r="P213" s="94"/>
      <c r="Q213" s="94"/>
      <c r="R213" s="94"/>
      <c r="S213" s="94"/>
      <c r="T213" s="94"/>
      <c r="U213" s="94"/>
      <c r="V213" s="94"/>
      <c r="W213" s="94"/>
    </row>
    <row r="214" spans="2:23" s="3" customFormat="1" outlineLevel="1" x14ac:dyDescent="0.2">
      <c r="B214" s="8"/>
      <c r="C214" s="9"/>
      <c r="D214" s="37"/>
      <c r="E214" s="8"/>
      <c r="F214" s="8"/>
      <c r="G214" s="8"/>
      <c r="H214" s="8"/>
      <c r="I214" s="8"/>
      <c r="J214" s="8"/>
      <c r="K214" s="78"/>
      <c r="L214" s="78"/>
      <c r="M214" s="78"/>
      <c r="N214" s="78"/>
      <c r="O214" s="78"/>
      <c r="P214" s="78"/>
      <c r="Q214" s="78"/>
      <c r="R214" s="78"/>
      <c r="S214" s="78"/>
      <c r="T214" s="78"/>
      <c r="U214" s="78"/>
      <c r="V214" s="78"/>
      <c r="W214" s="78"/>
    </row>
    <row r="215" spans="2:23" outlineLevel="1" x14ac:dyDescent="0.2"/>
    <row r="216" spans="2:23" outlineLevel="1" x14ac:dyDescent="0.2">
      <c r="B216" s="42"/>
      <c r="C216" s="43"/>
      <c r="D216" s="94"/>
      <c r="E216" s="42"/>
      <c r="F216" s="42"/>
      <c r="G216" s="42"/>
      <c r="H216" s="42"/>
      <c r="I216" s="42"/>
      <c r="J216" s="42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</row>
    <row r="217" spans="2:23" s="3" customFormat="1" outlineLevel="1" x14ac:dyDescent="0.2">
      <c r="B217" s="8"/>
      <c r="C217" s="9"/>
      <c r="D217" s="37"/>
      <c r="E217" s="8"/>
      <c r="F217" s="8"/>
      <c r="G217" s="8"/>
      <c r="H217" s="8"/>
      <c r="I217" s="8"/>
      <c r="J217" s="8"/>
      <c r="K217" s="78"/>
      <c r="L217" s="78"/>
      <c r="M217" s="78"/>
      <c r="N217" s="78"/>
      <c r="O217" s="78"/>
      <c r="P217" s="78"/>
      <c r="Q217" s="78"/>
      <c r="R217" s="78"/>
      <c r="S217" s="78"/>
      <c r="T217" s="78"/>
      <c r="U217" s="78"/>
      <c r="V217" s="78"/>
      <c r="W217" s="78"/>
    </row>
    <row r="218" spans="2:23" outlineLevel="1" x14ac:dyDescent="0.2"/>
    <row r="219" spans="2:23" outlineLevel="1" x14ac:dyDescent="0.2">
      <c r="B219" s="42"/>
      <c r="C219" s="43"/>
      <c r="D219" s="94"/>
      <c r="E219" s="42"/>
      <c r="F219" s="42"/>
      <c r="G219" s="42"/>
      <c r="H219" s="42"/>
      <c r="I219" s="42"/>
      <c r="J219" s="42"/>
      <c r="K219" s="94"/>
      <c r="L219" s="94"/>
      <c r="M219" s="94"/>
      <c r="N219" s="94"/>
      <c r="O219" s="94"/>
      <c r="P219" s="94"/>
      <c r="Q219" s="94"/>
      <c r="R219" s="94"/>
      <c r="S219" s="94"/>
      <c r="T219" s="94"/>
      <c r="U219" s="94"/>
      <c r="V219" s="94"/>
      <c r="W219" s="94"/>
    </row>
    <row r="220" spans="2:23" s="3" customFormat="1" outlineLevel="1" x14ac:dyDescent="0.2">
      <c r="B220" s="8"/>
      <c r="C220" s="9"/>
      <c r="D220" s="37"/>
      <c r="E220" s="8"/>
      <c r="F220" s="8"/>
      <c r="G220" s="8"/>
      <c r="H220" s="8"/>
      <c r="I220" s="8"/>
      <c r="J220" s="8"/>
      <c r="K220" s="78"/>
      <c r="L220" s="78"/>
      <c r="M220" s="78"/>
      <c r="N220" s="78"/>
      <c r="O220" s="78"/>
      <c r="P220" s="78"/>
      <c r="Q220" s="78"/>
      <c r="R220" s="78"/>
      <c r="S220" s="78"/>
      <c r="T220" s="78"/>
      <c r="U220" s="78"/>
      <c r="V220" s="78"/>
      <c r="W220" s="78"/>
    </row>
    <row r="221" spans="2:23" outlineLevel="1" x14ac:dyDescent="0.2"/>
    <row r="222" spans="2:23" outlineLevel="1" x14ac:dyDescent="0.2">
      <c r="B222" s="42"/>
      <c r="C222" s="43"/>
      <c r="D222" s="94"/>
      <c r="E222" s="42"/>
      <c r="F222" s="42"/>
      <c r="G222" s="42"/>
      <c r="H222" s="42"/>
      <c r="I222" s="42"/>
      <c r="J222" s="42"/>
      <c r="K222" s="94"/>
      <c r="L222" s="94"/>
      <c r="M222" s="94"/>
      <c r="N222" s="94"/>
      <c r="O222" s="94"/>
      <c r="P222" s="94"/>
      <c r="Q222" s="94"/>
      <c r="R222" s="94"/>
      <c r="S222" s="94"/>
      <c r="T222" s="94"/>
      <c r="U222" s="94"/>
      <c r="V222" s="94"/>
      <c r="W222" s="94"/>
    </row>
    <row r="223" spans="2:23" s="3" customFormat="1" outlineLevel="1" x14ac:dyDescent="0.2">
      <c r="B223" s="8"/>
      <c r="C223" s="9"/>
      <c r="D223" s="37"/>
      <c r="E223" s="8"/>
      <c r="F223" s="8"/>
      <c r="G223" s="8"/>
      <c r="H223" s="8"/>
      <c r="I223" s="8"/>
      <c r="J223" s="8"/>
      <c r="K223" s="78"/>
      <c r="L223" s="78"/>
      <c r="M223" s="78"/>
      <c r="N223" s="78"/>
      <c r="O223" s="78"/>
      <c r="P223" s="78"/>
      <c r="Q223" s="78"/>
      <c r="R223" s="78"/>
      <c r="S223" s="78"/>
      <c r="T223" s="78"/>
      <c r="U223" s="78"/>
      <c r="V223" s="78"/>
      <c r="W223" s="78"/>
    </row>
    <row r="224" spans="2:23" outlineLevel="1" x14ac:dyDescent="0.2"/>
    <row r="225" spans="2:23" outlineLevel="1" x14ac:dyDescent="0.2">
      <c r="B225" s="42"/>
      <c r="C225" s="43"/>
      <c r="D225" s="94"/>
      <c r="E225" s="42"/>
      <c r="F225" s="42"/>
      <c r="G225" s="42"/>
      <c r="H225" s="42"/>
      <c r="I225" s="42"/>
      <c r="J225" s="42"/>
      <c r="K225" s="94"/>
      <c r="L225" s="94"/>
      <c r="M225" s="94"/>
      <c r="N225" s="94"/>
      <c r="O225" s="94"/>
      <c r="P225" s="94"/>
      <c r="Q225" s="94"/>
      <c r="R225" s="94"/>
      <c r="S225" s="94"/>
      <c r="T225" s="94"/>
      <c r="U225" s="94"/>
      <c r="V225" s="94"/>
      <c r="W225" s="94"/>
    </row>
    <row r="226" spans="2:23" s="3" customFormat="1" outlineLevel="1" x14ac:dyDescent="0.2">
      <c r="B226" s="8"/>
      <c r="C226" s="9"/>
      <c r="D226" s="37"/>
      <c r="E226" s="8"/>
      <c r="F226" s="8"/>
      <c r="G226" s="8"/>
      <c r="H226" s="8"/>
      <c r="I226" s="8"/>
      <c r="J226" s="8"/>
      <c r="K226" s="78"/>
      <c r="L226" s="78"/>
      <c r="M226" s="78"/>
      <c r="N226" s="78"/>
      <c r="O226" s="78"/>
      <c r="P226" s="78"/>
      <c r="Q226" s="78"/>
      <c r="R226" s="78"/>
      <c r="S226" s="78"/>
      <c r="T226" s="78"/>
      <c r="U226" s="78"/>
      <c r="V226" s="78"/>
      <c r="W226" s="78"/>
    </row>
    <row r="227" spans="2:23" outlineLevel="1" x14ac:dyDescent="0.2"/>
    <row r="228" spans="2:23" outlineLevel="1" x14ac:dyDescent="0.2">
      <c r="B228" s="42"/>
      <c r="C228" s="43"/>
      <c r="D228" s="94"/>
      <c r="E228" s="42"/>
      <c r="F228" s="42"/>
      <c r="G228" s="42"/>
      <c r="H228" s="42"/>
      <c r="I228" s="42"/>
      <c r="J228" s="42"/>
      <c r="K228" s="94"/>
      <c r="L228" s="94"/>
      <c r="M228" s="94"/>
      <c r="N228" s="94"/>
      <c r="O228" s="94"/>
      <c r="P228" s="94"/>
      <c r="Q228" s="94"/>
      <c r="R228" s="94"/>
      <c r="S228" s="94"/>
      <c r="T228" s="94"/>
      <c r="U228" s="94"/>
      <c r="V228" s="94"/>
      <c r="W228" s="94"/>
    </row>
    <row r="229" spans="2:23" s="3" customFormat="1" outlineLevel="1" x14ac:dyDescent="0.2">
      <c r="B229" s="8"/>
      <c r="C229" s="9"/>
      <c r="D229" s="37"/>
      <c r="E229" s="8"/>
      <c r="F229" s="8"/>
      <c r="G229" s="8"/>
      <c r="H229" s="8"/>
      <c r="I229" s="8"/>
      <c r="J229" s="8"/>
      <c r="K229" s="78"/>
      <c r="L229" s="78"/>
      <c r="M229" s="78"/>
      <c r="N229" s="78"/>
      <c r="O229" s="78"/>
      <c r="P229" s="78"/>
      <c r="Q229" s="78"/>
      <c r="R229" s="78"/>
      <c r="S229" s="78"/>
      <c r="T229" s="78"/>
      <c r="U229" s="78"/>
      <c r="V229" s="78"/>
      <c r="W229" s="78"/>
    </row>
    <row r="230" spans="2:23" outlineLevel="1" x14ac:dyDescent="0.2"/>
    <row r="231" spans="2:23" outlineLevel="1" x14ac:dyDescent="0.2">
      <c r="B231" s="42"/>
      <c r="C231" s="43"/>
      <c r="D231" s="94"/>
      <c r="E231" s="42"/>
      <c r="F231" s="42"/>
      <c r="G231" s="42"/>
      <c r="H231" s="42"/>
      <c r="I231" s="42"/>
      <c r="J231" s="42"/>
      <c r="K231" s="94"/>
      <c r="L231" s="94"/>
      <c r="M231" s="94"/>
      <c r="N231" s="94"/>
      <c r="O231" s="94"/>
      <c r="P231" s="94"/>
      <c r="Q231" s="94"/>
      <c r="R231" s="94"/>
      <c r="S231" s="94"/>
      <c r="T231" s="94"/>
      <c r="U231" s="94"/>
      <c r="V231" s="94"/>
      <c r="W231" s="94"/>
    </row>
    <row r="232" spans="2:23" s="3" customFormat="1" outlineLevel="1" x14ac:dyDescent="0.2">
      <c r="B232" s="8"/>
      <c r="C232" s="9"/>
      <c r="D232" s="37"/>
      <c r="E232" s="8"/>
      <c r="F232" s="8"/>
      <c r="G232" s="8"/>
      <c r="H232" s="8"/>
      <c r="I232" s="8"/>
      <c r="J232" s="8"/>
      <c r="K232" s="78"/>
      <c r="L232" s="78"/>
      <c r="M232" s="78"/>
      <c r="N232" s="78"/>
      <c r="O232" s="78"/>
      <c r="P232" s="78"/>
      <c r="Q232" s="78"/>
      <c r="R232" s="78"/>
      <c r="S232" s="78"/>
      <c r="T232" s="78"/>
      <c r="U232" s="78"/>
      <c r="V232" s="78"/>
      <c r="W232" s="78"/>
    </row>
    <row r="233" spans="2:23" outlineLevel="1" x14ac:dyDescent="0.2"/>
    <row r="234" spans="2:23" outlineLevel="1" x14ac:dyDescent="0.2">
      <c r="B234" s="42"/>
      <c r="C234" s="43"/>
      <c r="D234" s="94"/>
      <c r="E234" s="42"/>
      <c r="F234" s="42"/>
      <c r="G234" s="42"/>
      <c r="H234" s="42"/>
      <c r="I234" s="42"/>
      <c r="J234" s="42"/>
      <c r="K234" s="94"/>
      <c r="L234" s="94"/>
      <c r="M234" s="94"/>
      <c r="N234" s="94"/>
      <c r="O234" s="94"/>
      <c r="P234" s="94"/>
      <c r="Q234" s="94"/>
      <c r="R234" s="94"/>
      <c r="S234" s="94"/>
      <c r="T234" s="94"/>
      <c r="U234" s="94"/>
      <c r="V234" s="94"/>
      <c r="W234" s="94"/>
    </row>
    <row r="235" spans="2:23" s="3" customFormat="1" outlineLevel="1" x14ac:dyDescent="0.2">
      <c r="B235" s="8"/>
      <c r="C235" s="9"/>
      <c r="D235" s="37"/>
      <c r="E235" s="8"/>
      <c r="F235" s="8"/>
      <c r="G235" s="8"/>
      <c r="H235" s="8"/>
      <c r="I235" s="8"/>
      <c r="J235" s="8"/>
      <c r="K235" s="78"/>
      <c r="L235" s="78"/>
      <c r="M235" s="78"/>
      <c r="N235" s="78"/>
      <c r="O235" s="78"/>
      <c r="P235" s="78"/>
      <c r="Q235" s="78"/>
      <c r="R235" s="78"/>
      <c r="S235" s="78"/>
      <c r="T235" s="78"/>
      <c r="U235" s="78"/>
      <c r="V235" s="78"/>
      <c r="W235" s="78"/>
    </row>
    <row r="236" spans="2:23" outlineLevel="1" x14ac:dyDescent="0.2"/>
    <row r="237" spans="2:23" outlineLevel="1" x14ac:dyDescent="0.2">
      <c r="B237" s="42"/>
      <c r="C237" s="43"/>
      <c r="D237" s="94"/>
      <c r="E237" s="42"/>
      <c r="F237" s="42"/>
      <c r="G237" s="42"/>
      <c r="H237" s="42"/>
      <c r="I237" s="42"/>
      <c r="J237" s="42"/>
      <c r="K237" s="94"/>
      <c r="L237" s="94"/>
      <c r="M237" s="94"/>
      <c r="N237" s="94"/>
      <c r="O237" s="94"/>
      <c r="P237" s="94"/>
      <c r="Q237" s="94"/>
      <c r="R237" s="94"/>
      <c r="S237" s="94"/>
      <c r="T237" s="94"/>
      <c r="U237" s="94"/>
      <c r="V237" s="94"/>
      <c r="W237" s="94"/>
    </row>
    <row r="238" spans="2:23" s="3" customFormat="1" outlineLevel="1" x14ac:dyDescent="0.2">
      <c r="B238" s="8"/>
      <c r="C238" s="9"/>
      <c r="D238" s="37"/>
      <c r="E238" s="8"/>
      <c r="F238" s="8"/>
      <c r="G238" s="8"/>
      <c r="H238" s="8"/>
      <c r="I238" s="8"/>
      <c r="J238" s="8"/>
      <c r="K238" s="78"/>
      <c r="L238" s="78"/>
      <c r="M238" s="78"/>
      <c r="N238" s="78"/>
      <c r="O238" s="78"/>
      <c r="P238" s="78"/>
      <c r="Q238" s="78"/>
      <c r="R238" s="78"/>
      <c r="S238" s="78"/>
      <c r="T238" s="78"/>
      <c r="U238" s="78"/>
      <c r="V238" s="78"/>
      <c r="W238" s="78"/>
    </row>
    <row r="239" spans="2:23" outlineLevel="1" x14ac:dyDescent="0.2"/>
    <row r="240" spans="2:23" s="29" customFormat="1" outlineLevel="1" x14ac:dyDescent="0.2">
      <c r="B240" s="209"/>
      <c r="C240" s="97"/>
      <c r="D240" s="98"/>
      <c r="E240" s="96"/>
      <c r="F240" s="96"/>
      <c r="G240" s="96"/>
      <c r="H240" s="96"/>
      <c r="I240" s="96"/>
      <c r="J240" s="96"/>
      <c r="K240" s="98"/>
      <c r="L240" s="98"/>
      <c r="M240" s="98"/>
      <c r="N240" s="98"/>
      <c r="O240" s="98"/>
      <c r="P240" s="98"/>
      <c r="Q240" s="98"/>
      <c r="R240" s="98"/>
      <c r="S240" s="98"/>
      <c r="T240" s="98"/>
      <c r="U240" s="98"/>
      <c r="V240" s="98"/>
      <c r="W240" s="98"/>
    </row>
    <row r="241" spans="2:23" s="20" customFormat="1" outlineLevel="1" x14ac:dyDescent="0.2">
      <c r="B241" s="18"/>
      <c r="C241" s="19"/>
      <c r="D241" s="52"/>
      <c r="E241" s="18"/>
      <c r="F241" s="18"/>
      <c r="G241" s="18"/>
      <c r="H241" s="18"/>
      <c r="I241" s="18"/>
      <c r="J241" s="18"/>
      <c r="K241" s="200"/>
      <c r="L241" s="200"/>
      <c r="M241" s="200"/>
      <c r="N241" s="200"/>
      <c r="O241" s="200"/>
      <c r="P241" s="200"/>
      <c r="Q241" s="200"/>
      <c r="R241" s="200"/>
      <c r="S241" s="200"/>
      <c r="T241" s="200"/>
      <c r="U241" s="200"/>
      <c r="V241" s="200"/>
      <c r="W241" s="200"/>
    </row>
    <row r="242" spans="2:23" s="20" customFormat="1" outlineLevel="1" x14ac:dyDescent="0.2">
      <c r="B242" s="79"/>
      <c r="C242" s="210"/>
      <c r="D242" s="136"/>
      <c r="E242" s="79"/>
      <c r="F242" s="79"/>
      <c r="G242" s="79"/>
      <c r="H242" s="79"/>
      <c r="I242" s="79"/>
      <c r="J242" s="79"/>
      <c r="K242" s="187"/>
      <c r="L242" s="187"/>
      <c r="M242" s="187"/>
      <c r="N242" s="187"/>
      <c r="O242" s="187"/>
      <c r="P242" s="187"/>
      <c r="Q242" s="187"/>
      <c r="R242" s="187"/>
      <c r="S242" s="187"/>
      <c r="T242" s="187"/>
      <c r="U242" s="187"/>
      <c r="V242" s="187"/>
      <c r="W242" s="187"/>
    </row>
    <row r="243" spans="2:23" s="29" customFormat="1" outlineLevel="1" x14ac:dyDescent="0.2">
      <c r="B243" s="209"/>
      <c r="C243" s="97"/>
      <c r="D243" s="98"/>
      <c r="E243" s="96"/>
      <c r="F243" s="96"/>
      <c r="G243" s="96"/>
      <c r="H243" s="96"/>
      <c r="I243" s="96"/>
      <c r="J243" s="96"/>
      <c r="K243" s="98"/>
      <c r="L243" s="98"/>
      <c r="M243" s="98"/>
      <c r="N243" s="98"/>
      <c r="O243" s="98"/>
      <c r="P243" s="98"/>
      <c r="Q243" s="98"/>
      <c r="R243" s="98"/>
      <c r="S243" s="98"/>
      <c r="T243" s="98"/>
      <c r="U243" s="98"/>
      <c r="V243" s="98"/>
      <c r="W243" s="98"/>
    </row>
    <row r="244" spans="2:23" s="20" customFormat="1" outlineLevel="1" x14ac:dyDescent="0.2">
      <c r="B244" s="18"/>
      <c r="C244" s="19"/>
      <c r="D244" s="52"/>
      <c r="E244" s="18"/>
      <c r="F244" s="18"/>
      <c r="G244" s="18"/>
      <c r="H244" s="18"/>
      <c r="I244" s="18"/>
      <c r="J244" s="18"/>
      <c r="K244" s="200"/>
      <c r="L244" s="200"/>
      <c r="M244" s="200"/>
      <c r="N244" s="200"/>
      <c r="O244" s="200"/>
      <c r="P244" s="200"/>
      <c r="Q244" s="200"/>
      <c r="R244" s="200"/>
      <c r="S244" s="200"/>
      <c r="T244" s="200"/>
      <c r="U244" s="200"/>
      <c r="V244" s="200"/>
      <c r="W244" s="200"/>
    </row>
    <row r="245" spans="2:23" s="20" customFormat="1" outlineLevel="1" x14ac:dyDescent="0.2">
      <c r="B245" s="79"/>
      <c r="C245" s="210"/>
      <c r="D245" s="136"/>
      <c r="E245" s="79"/>
      <c r="F245" s="79"/>
      <c r="G245" s="79"/>
      <c r="H245" s="79"/>
      <c r="I245" s="79"/>
      <c r="J245" s="79"/>
      <c r="K245" s="187"/>
      <c r="L245" s="187"/>
      <c r="M245" s="187"/>
      <c r="N245" s="187"/>
      <c r="O245" s="187"/>
      <c r="P245" s="187"/>
      <c r="Q245" s="187"/>
      <c r="R245" s="187"/>
      <c r="S245" s="187"/>
      <c r="T245" s="187"/>
      <c r="U245" s="187"/>
      <c r="V245" s="187"/>
      <c r="W245" s="187"/>
    </row>
    <row r="246" spans="2:23" s="29" customFormat="1" outlineLevel="1" x14ac:dyDescent="0.2">
      <c r="B246" s="209"/>
      <c r="C246" s="97"/>
      <c r="D246" s="98"/>
      <c r="E246" s="96"/>
      <c r="F246" s="96"/>
      <c r="G246" s="96"/>
      <c r="H246" s="96"/>
      <c r="I246" s="96"/>
      <c r="J246" s="96"/>
      <c r="K246" s="98"/>
      <c r="L246" s="98"/>
      <c r="M246" s="98"/>
      <c r="N246" s="98"/>
      <c r="O246" s="98"/>
      <c r="P246" s="98"/>
      <c r="Q246" s="98"/>
      <c r="R246" s="98"/>
      <c r="S246" s="98"/>
      <c r="T246" s="98"/>
      <c r="U246" s="98"/>
      <c r="V246" s="98"/>
      <c r="W246" s="98"/>
    </row>
    <row r="247" spans="2:23" s="20" customFormat="1" outlineLevel="1" x14ac:dyDescent="0.2">
      <c r="B247" s="18"/>
      <c r="C247" s="19"/>
      <c r="D247" s="52"/>
      <c r="E247" s="18"/>
      <c r="F247" s="18"/>
      <c r="G247" s="18"/>
      <c r="H247" s="18"/>
      <c r="I247" s="18"/>
      <c r="J247" s="18"/>
      <c r="K247" s="200"/>
      <c r="L247" s="200"/>
      <c r="M247" s="200"/>
      <c r="N247" s="200"/>
      <c r="O247" s="200"/>
      <c r="P247" s="200"/>
      <c r="Q247" s="200"/>
      <c r="R247" s="200"/>
      <c r="S247" s="200"/>
      <c r="T247" s="200"/>
      <c r="U247" s="200"/>
      <c r="V247" s="200"/>
      <c r="W247" s="200"/>
    </row>
    <row r="248" spans="2:23" s="20" customFormat="1" outlineLevel="1" x14ac:dyDescent="0.2">
      <c r="B248" s="79"/>
      <c r="C248" s="210"/>
      <c r="D248" s="136"/>
      <c r="E248" s="79"/>
      <c r="F248" s="79"/>
      <c r="G248" s="79"/>
      <c r="H248" s="79"/>
      <c r="I248" s="79"/>
      <c r="J248" s="79"/>
      <c r="K248" s="187"/>
      <c r="L248" s="187"/>
      <c r="M248" s="187"/>
      <c r="N248" s="187"/>
      <c r="O248" s="187"/>
      <c r="P248" s="187"/>
      <c r="Q248" s="187"/>
      <c r="R248" s="187"/>
      <c r="S248" s="187"/>
      <c r="T248" s="187"/>
      <c r="U248" s="187"/>
      <c r="V248" s="187"/>
      <c r="W248" s="187"/>
    </row>
    <row r="249" spans="2:23" s="29" customFormat="1" outlineLevel="1" x14ac:dyDescent="0.2">
      <c r="B249" s="209"/>
      <c r="C249" s="97"/>
      <c r="D249" s="98"/>
      <c r="E249" s="96"/>
      <c r="F249" s="96"/>
      <c r="G249" s="96"/>
      <c r="H249" s="96"/>
      <c r="I249" s="96"/>
      <c r="J249" s="96"/>
      <c r="K249" s="98"/>
      <c r="L249" s="98"/>
      <c r="M249" s="98"/>
      <c r="N249" s="98"/>
      <c r="O249" s="98"/>
      <c r="P249" s="98"/>
      <c r="Q249" s="98"/>
      <c r="R249" s="98"/>
      <c r="S249" s="98"/>
      <c r="T249" s="98"/>
      <c r="U249" s="98"/>
      <c r="V249" s="98"/>
      <c r="W249" s="98"/>
    </row>
    <row r="250" spans="2:23" s="20" customFormat="1" outlineLevel="1" x14ac:dyDescent="0.2">
      <c r="B250" s="18"/>
      <c r="C250" s="19"/>
      <c r="D250" s="52"/>
      <c r="E250" s="18"/>
      <c r="F250" s="18"/>
      <c r="G250" s="18"/>
      <c r="H250" s="18"/>
      <c r="I250" s="18"/>
      <c r="J250" s="18"/>
      <c r="K250" s="200"/>
      <c r="L250" s="200"/>
      <c r="M250" s="200"/>
      <c r="N250" s="200"/>
      <c r="O250" s="200"/>
      <c r="P250" s="200"/>
      <c r="Q250" s="200"/>
      <c r="R250" s="200"/>
      <c r="S250" s="200"/>
      <c r="T250" s="200"/>
      <c r="U250" s="200"/>
      <c r="V250" s="200"/>
      <c r="W250" s="200"/>
    </row>
    <row r="251" spans="2:23" s="20" customFormat="1" outlineLevel="1" x14ac:dyDescent="0.2">
      <c r="B251" s="79"/>
      <c r="C251" s="210"/>
      <c r="D251" s="136"/>
      <c r="E251" s="79"/>
      <c r="F251" s="79"/>
      <c r="G251" s="79"/>
      <c r="H251" s="79"/>
      <c r="I251" s="79"/>
      <c r="J251" s="79"/>
      <c r="K251" s="187"/>
      <c r="L251" s="187"/>
      <c r="M251" s="187"/>
      <c r="N251" s="187"/>
      <c r="O251" s="187"/>
      <c r="P251" s="187"/>
      <c r="Q251" s="187"/>
      <c r="R251" s="187"/>
      <c r="S251" s="187"/>
      <c r="T251" s="187"/>
      <c r="U251" s="187"/>
      <c r="V251" s="187"/>
      <c r="W251" s="187"/>
    </row>
    <row r="252" spans="2:23" s="29" customFormat="1" outlineLevel="1" x14ac:dyDescent="0.2">
      <c r="B252" s="209"/>
      <c r="C252" s="97"/>
      <c r="D252" s="98"/>
      <c r="E252" s="96"/>
      <c r="F252" s="96"/>
      <c r="G252" s="96"/>
      <c r="H252" s="96"/>
      <c r="I252" s="96"/>
      <c r="J252" s="96"/>
      <c r="K252" s="98"/>
      <c r="L252" s="98"/>
      <c r="M252" s="98"/>
      <c r="N252" s="98"/>
      <c r="O252" s="98"/>
      <c r="P252" s="98"/>
      <c r="Q252" s="98"/>
      <c r="R252" s="98"/>
      <c r="S252" s="98"/>
      <c r="T252" s="98"/>
      <c r="U252" s="98"/>
      <c r="V252" s="98"/>
      <c r="W252" s="98"/>
    </row>
    <row r="253" spans="2:23" s="20" customFormat="1" outlineLevel="1" x14ac:dyDescent="0.2">
      <c r="B253" s="18"/>
      <c r="C253" s="19"/>
      <c r="D253" s="52"/>
      <c r="E253" s="18"/>
      <c r="F253" s="18"/>
      <c r="G253" s="18"/>
      <c r="H253" s="18"/>
      <c r="I253" s="18"/>
      <c r="J253" s="18"/>
      <c r="K253" s="200"/>
      <c r="L253" s="200"/>
      <c r="M253" s="200"/>
      <c r="N253" s="200"/>
      <c r="O253" s="200"/>
      <c r="P253" s="200"/>
      <c r="Q253" s="200"/>
      <c r="R253" s="200"/>
      <c r="S253" s="200"/>
      <c r="T253" s="200"/>
      <c r="U253" s="200"/>
      <c r="V253" s="200"/>
      <c r="W253" s="200"/>
    </row>
    <row r="254" spans="2:23" s="20" customFormat="1" outlineLevel="1" x14ac:dyDescent="0.2">
      <c r="B254" s="79"/>
      <c r="C254" s="210"/>
      <c r="D254" s="136"/>
      <c r="E254" s="79"/>
      <c r="F254" s="79"/>
      <c r="G254" s="79"/>
      <c r="H254" s="79"/>
      <c r="I254" s="79"/>
      <c r="J254" s="79"/>
      <c r="K254" s="187"/>
      <c r="L254" s="187"/>
      <c r="M254" s="187"/>
      <c r="N254" s="187"/>
      <c r="O254" s="187"/>
      <c r="P254" s="187"/>
      <c r="Q254" s="187"/>
      <c r="R254" s="187"/>
      <c r="S254" s="187"/>
      <c r="T254" s="187"/>
      <c r="U254" s="187"/>
      <c r="V254" s="187"/>
      <c r="W254" s="187"/>
    </row>
    <row r="255" spans="2:23" s="29" customFormat="1" outlineLevel="1" x14ac:dyDescent="0.2">
      <c r="B255" s="209"/>
      <c r="C255" s="97"/>
      <c r="D255" s="98"/>
      <c r="E255" s="96"/>
      <c r="F255" s="96"/>
      <c r="G255" s="96"/>
      <c r="H255" s="96"/>
      <c r="I255" s="96"/>
      <c r="J255" s="96"/>
      <c r="K255" s="98"/>
      <c r="L255" s="98"/>
      <c r="M255" s="98"/>
      <c r="N255" s="98"/>
      <c r="O255" s="98"/>
      <c r="P255" s="98"/>
      <c r="Q255" s="98"/>
      <c r="R255" s="98"/>
      <c r="S255" s="98"/>
      <c r="T255" s="98"/>
      <c r="U255" s="98"/>
      <c r="V255" s="98"/>
      <c r="W255" s="98"/>
    </row>
    <row r="256" spans="2:23" s="20" customFormat="1" outlineLevel="1" x14ac:dyDescent="0.2">
      <c r="B256" s="18"/>
      <c r="C256" s="19"/>
      <c r="D256" s="52"/>
      <c r="E256" s="18"/>
      <c r="F256" s="18"/>
      <c r="G256" s="18"/>
      <c r="H256" s="18"/>
      <c r="I256" s="18"/>
      <c r="J256" s="18"/>
      <c r="K256" s="200"/>
      <c r="L256" s="200"/>
      <c r="M256" s="200"/>
      <c r="N256" s="200"/>
      <c r="O256" s="200"/>
      <c r="P256" s="200"/>
      <c r="Q256" s="200"/>
      <c r="R256" s="200"/>
      <c r="S256" s="200"/>
      <c r="T256" s="200"/>
      <c r="U256" s="200"/>
      <c r="V256" s="200"/>
      <c r="W256" s="200"/>
    </row>
    <row r="257" spans="2:23" s="29" customFormat="1" outlineLevel="1" x14ac:dyDescent="0.2">
      <c r="C257" s="61"/>
      <c r="D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</row>
    <row r="258" spans="2:23" s="29" customFormat="1" outlineLevel="1" x14ac:dyDescent="0.2">
      <c r="B258" s="96"/>
      <c r="C258" s="97"/>
      <c r="D258" s="98"/>
      <c r="E258" s="96"/>
      <c r="F258" s="96"/>
      <c r="G258" s="96"/>
      <c r="H258" s="96"/>
      <c r="I258" s="96"/>
      <c r="J258" s="96"/>
      <c r="K258" s="98"/>
      <c r="L258" s="98"/>
      <c r="M258" s="98"/>
      <c r="N258" s="98"/>
      <c r="O258" s="98"/>
      <c r="P258" s="98"/>
      <c r="Q258" s="98"/>
      <c r="R258" s="98"/>
      <c r="S258" s="98"/>
      <c r="T258" s="98"/>
      <c r="U258" s="98"/>
      <c r="V258" s="98"/>
      <c r="W258" s="98"/>
    </row>
    <row r="259" spans="2:23" s="20" customFormat="1" outlineLevel="1" x14ac:dyDescent="0.2">
      <c r="B259" s="18"/>
      <c r="C259" s="19"/>
      <c r="D259" s="52"/>
      <c r="E259" s="18"/>
      <c r="F259" s="18"/>
      <c r="G259" s="18"/>
      <c r="H259" s="18"/>
      <c r="I259" s="18"/>
      <c r="J259" s="18"/>
      <c r="K259" s="200"/>
      <c r="L259" s="200"/>
      <c r="M259" s="200"/>
      <c r="N259" s="200"/>
      <c r="O259" s="200"/>
      <c r="P259" s="200"/>
      <c r="Q259" s="200"/>
      <c r="R259" s="200"/>
      <c r="S259" s="200"/>
      <c r="T259" s="200"/>
      <c r="U259" s="200"/>
      <c r="V259" s="200"/>
      <c r="W259" s="200"/>
    </row>
    <row r="260" spans="2:23" outlineLevel="1" x14ac:dyDescent="0.2"/>
    <row r="261" spans="2:23" outlineLevel="1" x14ac:dyDescent="0.2">
      <c r="B261" s="42"/>
      <c r="C261" s="43"/>
      <c r="D261" s="94"/>
      <c r="E261" s="42"/>
      <c r="F261" s="42"/>
      <c r="G261" s="42"/>
      <c r="H261" s="42"/>
      <c r="I261" s="42"/>
      <c r="J261" s="42"/>
      <c r="K261" s="94"/>
      <c r="L261" s="94"/>
      <c r="M261" s="94"/>
      <c r="N261" s="94"/>
      <c r="O261" s="94"/>
      <c r="P261" s="94"/>
      <c r="Q261" s="94"/>
      <c r="R261" s="94"/>
      <c r="S261" s="94"/>
      <c r="T261" s="94"/>
      <c r="U261" s="94"/>
      <c r="V261" s="94"/>
      <c r="W261" s="94"/>
    </row>
    <row r="262" spans="2:23" s="20" customFormat="1" outlineLevel="1" x14ac:dyDescent="0.2">
      <c r="B262" s="18"/>
      <c r="C262" s="19"/>
      <c r="D262" s="52"/>
      <c r="E262" s="18"/>
      <c r="F262" s="18"/>
      <c r="G262" s="18"/>
      <c r="H262" s="18"/>
      <c r="I262" s="18"/>
      <c r="J262" s="18"/>
      <c r="K262" s="200"/>
      <c r="L262" s="200"/>
      <c r="M262" s="200"/>
      <c r="N262" s="200"/>
      <c r="O262" s="200"/>
      <c r="P262" s="200"/>
      <c r="Q262" s="200"/>
      <c r="R262" s="200"/>
      <c r="S262" s="200"/>
      <c r="T262" s="200"/>
      <c r="U262" s="200"/>
      <c r="V262" s="200"/>
      <c r="W262" s="200"/>
    </row>
    <row r="263" spans="2:23" outlineLevel="1" x14ac:dyDescent="0.2"/>
    <row r="264" spans="2:23" outlineLevel="1" x14ac:dyDescent="0.2">
      <c r="B264" s="42"/>
      <c r="C264" s="43"/>
      <c r="D264" s="94"/>
      <c r="E264" s="42"/>
      <c r="F264" s="42"/>
      <c r="G264" s="42"/>
      <c r="H264" s="42"/>
      <c r="I264" s="42"/>
      <c r="J264" s="42"/>
      <c r="K264" s="94"/>
      <c r="L264" s="94"/>
      <c r="M264" s="94"/>
      <c r="N264" s="94"/>
      <c r="O264" s="94"/>
      <c r="P264" s="94"/>
      <c r="Q264" s="94"/>
      <c r="R264" s="94"/>
      <c r="S264" s="94"/>
      <c r="T264" s="94"/>
      <c r="U264" s="94"/>
      <c r="V264" s="94"/>
      <c r="W264" s="94"/>
    </row>
    <row r="265" spans="2:23" s="20" customFormat="1" outlineLevel="1" x14ac:dyDescent="0.2">
      <c r="B265" s="18"/>
      <c r="C265" s="19"/>
      <c r="D265" s="52"/>
      <c r="E265" s="18"/>
      <c r="F265" s="18"/>
      <c r="G265" s="18"/>
      <c r="H265" s="18"/>
      <c r="I265" s="18"/>
      <c r="J265" s="18"/>
      <c r="K265" s="200"/>
      <c r="L265" s="200"/>
      <c r="M265" s="200"/>
      <c r="N265" s="200"/>
      <c r="O265" s="200"/>
      <c r="P265" s="200"/>
      <c r="Q265" s="200"/>
      <c r="R265" s="200"/>
      <c r="S265" s="200"/>
      <c r="T265" s="200"/>
      <c r="U265" s="200"/>
      <c r="V265" s="200"/>
      <c r="W265" s="200"/>
    </row>
    <row r="266" spans="2:23" outlineLevel="1" x14ac:dyDescent="0.2"/>
    <row r="267" spans="2:23" outlineLevel="1" x14ac:dyDescent="0.2">
      <c r="B267" s="42"/>
      <c r="C267" s="43"/>
      <c r="D267" s="94"/>
      <c r="E267" s="42"/>
      <c r="F267" s="42"/>
      <c r="G267" s="42"/>
      <c r="H267" s="42"/>
      <c r="I267" s="42"/>
      <c r="J267" s="42"/>
      <c r="K267" s="94"/>
      <c r="L267" s="94"/>
      <c r="M267" s="94"/>
      <c r="N267" s="94"/>
      <c r="O267" s="94"/>
      <c r="P267" s="94"/>
      <c r="Q267" s="94"/>
      <c r="R267" s="94"/>
      <c r="S267" s="94"/>
      <c r="T267" s="94"/>
      <c r="U267" s="94"/>
      <c r="V267" s="94"/>
      <c r="W267" s="94"/>
    </row>
    <row r="268" spans="2:23" s="20" customFormat="1" outlineLevel="1" x14ac:dyDescent="0.2">
      <c r="B268" s="18"/>
      <c r="C268" s="19"/>
      <c r="D268" s="52"/>
      <c r="E268" s="18"/>
      <c r="F268" s="18"/>
      <c r="G268" s="18"/>
      <c r="H268" s="18"/>
      <c r="I268" s="18"/>
      <c r="J268" s="18"/>
      <c r="K268" s="200"/>
      <c r="L268" s="200"/>
      <c r="M268" s="200"/>
      <c r="N268" s="200"/>
      <c r="O268" s="200"/>
      <c r="P268" s="200"/>
      <c r="Q268" s="200"/>
      <c r="R268" s="200"/>
      <c r="S268" s="200"/>
      <c r="T268" s="200"/>
      <c r="U268" s="200"/>
      <c r="V268" s="200"/>
      <c r="W268" s="200"/>
    </row>
    <row r="269" spans="2:23" outlineLevel="1" x14ac:dyDescent="0.2"/>
    <row r="270" spans="2:23" outlineLevel="1" x14ac:dyDescent="0.2">
      <c r="B270" s="42"/>
      <c r="C270" s="43"/>
      <c r="D270" s="94"/>
      <c r="E270" s="42"/>
      <c r="F270" s="42"/>
      <c r="G270" s="42"/>
      <c r="H270" s="42"/>
      <c r="I270" s="42"/>
      <c r="J270" s="42"/>
      <c r="K270" s="94"/>
      <c r="L270" s="94"/>
      <c r="M270" s="94"/>
      <c r="N270" s="94"/>
      <c r="O270" s="94"/>
      <c r="P270" s="94"/>
      <c r="Q270" s="94"/>
      <c r="R270" s="94"/>
      <c r="S270" s="94"/>
      <c r="T270" s="94"/>
      <c r="U270" s="94"/>
      <c r="V270" s="94"/>
      <c r="W270" s="94"/>
    </row>
    <row r="271" spans="2:23" s="20" customFormat="1" outlineLevel="1" x14ac:dyDescent="0.2">
      <c r="B271" s="18"/>
      <c r="C271" s="19"/>
      <c r="D271" s="52"/>
      <c r="E271" s="18"/>
      <c r="F271" s="18"/>
      <c r="G271" s="18"/>
      <c r="H271" s="18"/>
      <c r="I271" s="18"/>
      <c r="J271" s="18"/>
      <c r="K271" s="200"/>
      <c r="L271" s="200"/>
      <c r="M271" s="200"/>
      <c r="N271" s="200"/>
      <c r="O271" s="200"/>
      <c r="P271" s="200"/>
      <c r="Q271" s="200"/>
      <c r="R271" s="200"/>
      <c r="S271" s="200"/>
      <c r="T271" s="200"/>
      <c r="U271" s="200"/>
      <c r="V271" s="200"/>
      <c r="W271" s="200"/>
    </row>
    <row r="272" spans="2:23" outlineLevel="1" x14ac:dyDescent="0.2"/>
    <row r="273" spans="2:23" outlineLevel="1" x14ac:dyDescent="0.2">
      <c r="B273" s="42"/>
      <c r="C273" s="43"/>
      <c r="D273" s="94"/>
      <c r="E273" s="42"/>
      <c r="F273" s="42"/>
      <c r="G273" s="42"/>
      <c r="H273" s="42"/>
      <c r="I273" s="42"/>
      <c r="J273" s="42"/>
      <c r="K273" s="94"/>
      <c r="L273" s="94"/>
      <c r="M273" s="94"/>
      <c r="N273" s="94"/>
      <c r="O273" s="94"/>
      <c r="P273" s="94"/>
      <c r="Q273" s="94"/>
      <c r="R273" s="94"/>
      <c r="S273" s="94"/>
      <c r="T273" s="94"/>
      <c r="U273" s="94"/>
      <c r="V273" s="94"/>
      <c r="W273" s="94"/>
    </row>
    <row r="274" spans="2:23" outlineLevel="1" x14ac:dyDescent="0.2"/>
    <row r="275" spans="2:23" s="3" customFormat="1" outlineLevel="1" x14ac:dyDescent="0.2">
      <c r="C275" s="25"/>
      <c r="D275" s="38"/>
      <c r="K275" s="155"/>
      <c r="L275" s="155"/>
      <c r="M275" s="152"/>
      <c r="N275" s="152"/>
      <c r="O275" s="152"/>
      <c r="P275" s="152"/>
      <c r="Q275" s="152"/>
      <c r="R275" s="152"/>
      <c r="S275" s="152"/>
      <c r="T275" s="152"/>
      <c r="U275" s="152"/>
      <c r="V275" s="152"/>
      <c r="W275" s="152"/>
    </row>
    <row r="276" spans="2:23" outlineLevel="1" x14ac:dyDescent="0.2">
      <c r="B276" s="42"/>
      <c r="C276" s="43"/>
      <c r="D276" s="94"/>
      <c r="E276" s="201"/>
      <c r="F276" s="201"/>
      <c r="G276" s="42"/>
      <c r="H276" s="42"/>
      <c r="I276" s="42"/>
      <c r="J276" s="42"/>
      <c r="K276" s="124"/>
      <c r="L276" s="124"/>
      <c r="M276" s="124"/>
      <c r="N276" s="124"/>
      <c r="O276" s="124"/>
      <c r="P276" s="124"/>
      <c r="Q276" s="124"/>
      <c r="R276" s="124"/>
      <c r="S276" s="124"/>
      <c r="T276" s="124"/>
      <c r="U276" s="124"/>
      <c r="V276" s="124"/>
      <c r="W276" s="124"/>
    </row>
    <row r="277" spans="2:23" s="3" customFormat="1" outlineLevel="1" x14ac:dyDescent="0.2">
      <c r="C277" s="25"/>
      <c r="D277" s="38"/>
      <c r="K277" s="152"/>
      <c r="L277" s="152"/>
      <c r="M277" s="152"/>
      <c r="N277" s="152"/>
      <c r="O277" s="152"/>
      <c r="P277" s="152"/>
      <c r="Q277" s="152"/>
      <c r="R277" s="152"/>
      <c r="S277" s="152"/>
      <c r="T277" s="152"/>
      <c r="U277" s="152"/>
      <c r="V277" s="152"/>
      <c r="W277" s="15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</vt:i4>
      </vt:variant>
    </vt:vector>
  </HeadingPairs>
  <TitlesOfParts>
    <vt:vector size="16" baseType="lpstr">
      <vt:lpstr>Please_Read</vt:lpstr>
      <vt:lpstr>Dashboard</vt:lpstr>
      <vt:lpstr>Scenarios</vt:lpstr>
      <vt:lpstr>Inputs_Target</vt:lpstr>
      <vt:lpstr>Inputs_Acquirer</vt:lpstr>
      <vt:lpstr>Inputs_NewCo</vt:lpstr>
      <vt:lpstr>Historicals</vt:lpstr>
      <vt:lpstr>Calc_Target</vt:lpstr>
      <vt:lpstr>Calc_Acquirer</vt:lpstr>
      <vt:lpstr>Calc_NewCo</vt:lpstr>
      <vt:lpstr>DCF_Target</vt:lpstr>
      <vt:lpstr>FS_Target</vt:lpstr>
      <vt:lpstr>FS_Acquirer</vt:lpstr>
      <vt:lpstr>AC</vt:lpstr>
      <vt:lpstr>ACC</vt:lpstr>
      <vt:lpstr>BC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PE Bro</cp:lastModifiedBy>
  <cp:revision/>
  <dcterms:created xsi:type="dcterms:W3CDTF">2024-11-07T13:51:16Z</dcterms:created>
  <dcterms:modified xsi:type="dcterms:W3CDTF">2025-07-24T12:41:45Z</dcterms:modified>
  <cp:category/>
  <cp:contentStatus/>
</cp:coreProperties>
</file>